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480" windowHeight="8130"/>
  </bookViews>
  <sheets>
    <sheet name="Planilha1" sheetId="1" r:id="rId1"/>
    <sheet name="Plan1" sheetId="2" r:id="rId2"/>
  </sheets>
  <calcPr calcId="145621"/>
</workbook>
</file>

<file path=xl/calcChain.xml><?xml version="1.0" encoding="utf-8"?>
<calcChain xmlns="http://schemas.openxmlformats.org/spreadsheetml/2006/main">
  <c r="J14" i="1"/>
  <c r="J41"/>
  <c r="J38"/>
  <c r="J35"/>
  <c r="J34"/>
  <c r="J16"/>
  <c r="J15"/>
  <c r="J31"/>
  <c r="J11"/>
  <c r="J48"/>
  <c r="J31" i="2"/>
  <c r="J32"/>
  <c r="J33"/>
  <c r="J44"/>
  <c r="J45"/>
  <c r="J58"/>
</calcChain>
</file>

<file path=xl/sharedStrings.xml><?xml version="1.0" encoding="utf-8"?>
<sst xmlns="http://schemas.openxmlformats.org/spreadsheetml/2006/main" count="351" uniqueCount="217">
  <si>
    <t>PLANILHA DE MEMORIA DE CALCULO DE QUANTITATIVOS</t>
  </si>
  <si>
    <t>Cidade: SAO CRISTOVAO DO SUL/SC</t>
  </si>
  <si>
    <t>Item/Descrição</t>
  </si>
  <si>
    <t>Dimensões</t>
  </si>
  <si>
    <t>Qtd.</t>
  </si>
  <si>
    <t>Un</t>
  </si>
  <si>
    <t>Vlr. Total</t>
  </si>
  <si>
    <t>M2</t>
  </si>
  <si>
    <t>M3</t>
  </si>
  <si>
    <t>Contagem projeto</t>
  </si>
  <si>
    <t>M</t>
  </si>
  <si>
    <t>UN</t>
  </si>
  <si>
    <t>Estimado 2,00x3,00</t>
  </si>
  <si>
    <t>Obra: - Pavimentação Asfáltica Rua Rita de Cássia Trecho Estaca 0+080,00 a 0+380,35 e Rua Egídio Deitos</t>
  </si>
  <si>
    <t>Proprietário: PREFEITURA MUNICIPAL DE SAO CRISTOVAO DO SUL</t>
  </si>
  <si>
    <t>Endereço: Rua Rita de Cássia e Rua Egídio deitos</t>
  </si>
  <si>
    <t xml:space="preserve">metragem do Projeto: Extensão da rua </t>
  </si>
  <si>
    <t>m³</t>
  </si>
  <si>
    <t>1. SERVICOS PRELIMINARES</t>
  </si>
  <si>
    <t>2. MOVIMENTAÇÃO DE TERRA</t>
  </si>
  <si>
    <t>1.1</t>
  </si>
  <si>
    <t>1.2</t>
  </si>
  <si>
    <t>2.1</t>
  </si>
  <si>
    <t>2.2</t>
  </si>
  <si>
    <t>2.3</t>
  </si>
  <si>
    <t>Item 260,97 - (3.1*0,3*0,3+3.2*0,4*0,4)</t>
  </si>
  <si>
    <t>3. SISTEMA DE DRENAGEM</t>
  </si>
  <si>
    <t>3.1</t>
  </si>
  <si>
    <t>3.2</t>
  </si>
  <si>
    <t>3.3</t>
  </si>
  <si>
    <t>m²</t>
  </si>
  <si>
    <t>(L=0,60 * 2 + h = 1,50 * 2) *  extensão (item 3.1 + item 3.2) = 1887,31</t>
  </si>
  <si>
    <t>3.4</t>
  </si>
  <si>
    <t>3.5</t>
  </si>
  <si>
    <t>3.6</t>
  </si>
  <si>
    <t>4. PAVIMENTACAO</t>
  </si>
  <si>
    <t>4.1</t>
  </si>
  <si>
    <t>4.2</t>
  </si>
  <si>
    <t>Area projeto: extensão*largura  com calçada + área dos efeitos esquinas</t>
  </si>
  <si>
    <t>Area projeto: extensão*largura  da pista + área dos efeitos esquinas</t>
  </si>
  <si>
    <t>4.3</t>
  </si>
  <si>
    <t>T</t>
  </si>
  <si>
    <t>4.4</t>
  </si>
  <si>
    <t>4.5</t>
  </si>
  <si>
    <t>item 4.2*0,15</t>
  </si>
  <si>
    <t>Area projeto: [(extensão*largura  da pista) + área dos efeitos esquinas]*espassura da base = 15 cm</t>
  </si>
  <si>
    <t>4.6</t>
  </si>
  <si>
    <t>Area projeto: [(extensão*largura  da pista) + área dos efeitos esquinas]*espassura da SUBBASE = 20 cm</t>
  </si>
  <si>
    <t>5.SINALZIAÇÃO VIÁRIA</t>
  </si>
  <si>
    <t>5.1</t>
  </si>
  <si>
    <t>M²</t>
  </si>
  <si>
    <t>5.2</t>
  </si>
  <si>
    <t>5.3</t>
  </si>
  <si>
    <t>6. PAVIMENTAÇÃO DOS PASSEIOS C/ ACESSIBILIDADE</t>
  </si>
  <si>
    <t>6.1</t>
  </si>
  <si>
    <t>6.2</t>
  </si>
  <si>
    <t>6.3</t>
  </si>
  <si>
    <t>6.4</t>
  </si>
  <si>
    <t>6.5</t>
  </si>
  <si>
    <t>7. URBANIZAÇAÕ E PAISAGISMO</t>
  </si>
  <si>
    <t>7.1</t>
  </si>
  <si>
    <t>7.2</t>
  </si>
  <si>
    <t>7.3</t>
  </si>
  <si>
    <t>7.4</t>
  </si>
  <si>
    <t>AREA DE PROJETO: árae de grama *5</t>
  </si>
  <si>
    <t>8. LIMPEZA DE OBRA</t>
  </si>
  <si>
    <t>8.1</t>
  </si>
  <si>
    <t>LIMPEZA FINAL DE OBRA</t>
  </si>
  <si>
    <t>PLACA DE OBRA EM CHAPA DE AÇO GALVANIZADO</t>
  </si>
  <si>
    <t>ESCAV MEC.VALA(ESCAV HIDR)ESCOR ATE 1,5MMAT 1A C/REDUTOR PRODUT (CAVA     FUND/PEDRAS/INST PREDIAIS/OUTROS) EXCL ESGOT / ESCORAMENTO.</t>
  </si>
  <si>
    <t>ESCAVACAO, CARGA E TRANSPORTE DE MATERIAL DE 1A CATEGORIA, CAMINHO DE     SERVICO LEITO NATURAL, COM ESCAVADEIRA HIDRAULICA E CAMINHAO BASCULANTE 6 M3, DMT 800 ATE 1.000</t>
  </si>
  <si>
    <t>REATERRO DE VALA COM MATERIAL GRANULAR REAPROVEITADO ADENSADO E VIBRAD   O</t>
  </si>
  <si>
    <t>ASSENTAMENTO DE TUBOS DE CONCRETO DIAMETRO = 300MM, SIMPLES OU ARMADO,   JUNTA EM ARGAMASSA 1:3 CIMENTO:AREIA</t>
  </si>
  <si>
    <t>ASSENTAMENTO DE TUBOS DE CONCRETO DIAMETRO = 400MM, SIMPLES OU ARMADO,   JUNTA EM ARGAMASSA 1:3 CIMENTO:AREIA</t>
  </si>
  <si>
    <t>EXECUCAO DE DRENO COM MANTA GEOTEXTIL 200 G/M2</t>
  </si>
  <si>
    <t>CAIXA DE INSPE??O EM CONCRETO PR?-MOLDADO DN 60MM COM TAMPA H= 60CM -     FORNECIMENTO E INSTALACAO</t>
  </si>
  <si>
    <t>BOCA DE LOBO EM ALVENARIA TIJOLO MACICO, REVESTIDA C/ ARGAMASSA DE CIM   ENTO E AREIA 1:3, SOBRE LASTRO DE CONCRETO 10CM E TAMPA DE CONCRETO ARMADO</t>
  </si>
  <si>
    <t>3.7</t>
  </si>
  <si>
    <t>GRELHA BOCA DE LOBO FOFO 95KG C/REQUADRO ARTICULADA 290 X 870MM P/CAIXA RALO CARGA MAXIMA7.200KG P/CAPTACAO AGUA PLUVIAL</t>
  </si>
  <si>
    <t>REGULARIZACAO E COMPACTACAO DE SUBLEITO ATE 20 CM DE ESPESSURA</t>
  </si>
  <si>
    <t>IMPRIMACAO DE BASE DE PAVIMENTACAO COM EMULSAO CM-30</t>
  </si>
  <si>
    <t>MEIO-FIO DE CONCRETO PRE-MOLDADO 12 X 30 CM, SOBRE BASE DE CONCRETO SI   MPLES E REJUNTADO COM ARGAMASSA TRACO 1:3 (CIMENTO E AREIA)</t>
  </si>
  <si>
    <t>BASE PARA PAVIMENTACAO COM BRITA CORRIDA, INCLUSIVE COMPACTACAO (sub base)</t>
  </si>
  <si>
    <t>BASE PARA PAVIMENTACAO COM BRITA GRADUADA, INCLUSIVE COMPACTACAO (base)</t>
  </si>
  <si>
    <t>SINALIZACAO HORIZONTAL COM TINTA RETRORREFLETIVA A BASE DE RESINA ACRI   LICA COM MICROESFERAS DE VIDRO</t>
  </si>
  <si>
    <t>LAJOTA DE CONCRETO 45X45 ESP 2,50 CM ASSENTADA COM ARGAMASSA CIM/AREIA TRAÇO 1:4</t>
  </si>
  <si>
    <t>LAJOTA PODOTÁTIL 45x45x2,5cm</t>
  </si>
  <si>
    <t>LASTRO DE CONCRETO, ESPESSURA 3 CM, PREPARO MECANICO, INCLUSO ADITIVO     IMPERMEABILIZANTE</t>
  </si>
  <si>
    <t xml:space="preserve">ATERRO APILOADO(MANUAL) EM CAMADAS DE 20 CM COM MATERIAL DE EMPR?STIMO  </t>
  </si>
  <si>
    <t>LIXEIRA EM MADEIRA COM ACABAMENTO EM METAL CONF PROJETO</t>
  </si>
  <si>
    <t>PLANTIO DE ARVORE COM ALTURA MAIOR DO QUE 2,00 METROS</t>
  </si>
  <si>
    <t>Banco 1,60m, em madeira tratada e envernizada, com pernas em ferro fundido e pintura esmalte cor preto, chumbado</t>
  </si>
  <si>
    <t>GRAMA ESMERALDA EM PLACAS</t>
  </si>
  <si>
    <t>1. Rua Egídio Deitos</t>
  </si>
  <si>
    <t>0,6*1,50*(252,31+521,17)</t>
  </si>
  <si>
    <t xml:space="preserve">L=0,60 *  h = 1,50  * extensão (item 3.1 + item 3.2) = </t>
  </si>
  <si>
    <t>107,72+144,59</t>
  </si>
  <si>
    <t>182,32+338,85</t>
  </si>
  <si>
    <t>0,00</t>
  </si>
  <si>
    <t>L=10,00 *  h = 0,20  * extensão leitura na prancha 06, 07 e 08 (7,84+89,70+90,10) =  337,75</t>
  </si>
  <si>
    <t>10,00*0,20*(64,76+68,47+78,39+23,13)</t>
  </si>
  <si>
    <t>696,13-(252,31*0,3*0,3 + 521,17*0,4*0,4)</t>
  </si>
  <si>
    <t>(0,6*2+1,5*2)*(252,31+521,17)</t>
  </si>
  <si>
    <t>12+10</t>
  </si>
  <si>
    <t>76,37+85,07+24,65+7,33+2,1+5,25+2,46+3,87+2,35+3,37+5,38+2,35+2,23+3,14+5,25+2,1+67,32+61,67+2,1+5,25+3,14+3,53+139,97+23,13+2,1+5,25+2,46+7,21+2,35+4,75+5,02+2,35+6,49+2,46+5,25+2,1+78,19+31,66+19,75+28,38+32,62+15+3,4+2,35+3,41+3,56+2,35+2,35+76,85+2,35+4,75+6,17+2,35+5,22+2,11+5,25+2,1+14,65</t>
  </si>
  <si>
    <t>item 4.2*0,25</t>
  </si>
  <si>
    <t>[(0,3*3*14+0,25*3)*6 + (0,3*8,77*6) + (0,3*9,87*6)FAIXA DE PEDESTRE] + [(0,1*(24,96+24,26+78,40+7,3+70,32+64,76)*2FAIXA PISTA] + [(6*2,1+24,96+6*2,1+24,26+17*2,1+78,4+3*2,1+7,26+16*2,1+57,16+14*2,1+51,57)*0,1*2 FAIXAN ESTACIONAMENTO + [(0,27m²*12)seta reta] + [(1,11*5)pintura simbolo de pne]</t>
  </si>
  <si>
    <t>4</t>
  </si>
  <si>
    <t>223,13+266,71+29,20+109,92+198,21+59,53+53,49+114,48+5,07+10,38</t>
  </si>
  <si>
    <t>70,48+82,95+10,43+66,96+62,77+19,06+17,01+38,63+2,49+4</t>
  </si>
  <si>
    <t>(263,31+349,66+39,63+176,88+260,98+78,59+70,60+153,11+7,56+14,38)*0,265</t>
  </si>
  <si>
    <t>6</t>
  </si>
  <si>
    <t>1,125*6</t>
  </si>
  <si>
    <t>Item  1.2*14,00 + (14,00*3,00*4,00 + 138,07) (efeito esquina)</t>
  </si>
  <si>
    <t>igual item 4.1</t>
  </si>
  <si>
    <t>São Cristovão do Sul 05/05/2014</t>
  </si>
  <si>
    <t>Dep de Eng PMSCS - Eng Ciro Fontana Surdi CREA/SC 063545-0</t>
  </si>
  <si>
    <t>Item  1.2*10,00 + (10,00*3,00*4,00 + 20,00+136,35) (efeito esquina)</t>
  </si>
  <si>
    <t>SERVICOS TOPOGRAFICOS PARA PAVIMENTACAO, INCLUSIVE NOTA DE SERVICOS, A COMPANHAMENTO E GREIDE</t>
  </si>
  <si>
    <t>32+21</t>
  </si>
  <si>
    <t>3.8</t>
  </si>
  <si>
    <t>TUBO DE CONCRETO SIMPLES CLASSE - PS2 PB NBR 8890 DN 300 MM P AGUAS PLUVIAIS</t>
  </si>
  <si>
    <t>TUBO DE CONCRETO SIMPLES CLASSE - PS1 PB NBR 8890 DN 400 MM P AGUAS PLUVIAIS</t>
  </si>
  <si>
    <t>CONCRETO BETUMINOSO USINADO A QUENTE COM CAP 50/70, BINDER, INCLUSO US   INAGEM E APLICACAO, EXCLUSIVE TRANSPORTE (ESP = 4,0 CM)</t>
  </si>
  <si>
    <t>item 4.2*0,04*2,40</t>
  </si>
  <si>
    <t>4.7</t>
  </si>
  <si>
    <t>PINTURA DE LIGAÇÃO COM EMULSÃO RR-1C</t>
  </si>
  <si>
    <t>4.8</t>
  </si>
  <si>
    <t>FABRICAÇÃO E APLICAÇÃO DE CONCRETO BETUMINOS USINADO A QUENTE (cbuq, C AP 50/70) EXCLUSIVE TRANSPORTE  (Capa de Rolamento esp = 3,50 cm)</t>
  </si>
  <si>
    <t>item 4.2*h=4,0cm*2,40 densidade</t>
  </si>
  <si>
    <t>item 4.2*h=3,50 cm*2,40 densidade</t>
  </si>
  <si>
    <t>5.4</t>
  </si>
  <si>
    <t>FORN E IMPLANTAÇÃO PLACA SINALIZAÇÃO SEMI REFLEXIVA</t>
  </si>
  <si>
    <t>ÁREA DE CADA PLACA * QTADDE DE CADA PLACA</t>
  </si>
  <si>
    <t>PLACA ESMALTADA PARA IDENTIFICAÇÃO NR DE RUA DIMENSÕES 45X25 CM</t>
  </si>
  <si>
    <t>TUBO AÇO GALV C/ COSTURA DIN 2440/NBR 5580 CLASSE MEDIA DN 2" (50 MM) E= 3,65 MM - 5,10 KG/M</t>
  </si>
  <si>
    <t>QTADE * COMP DO TUNO POR PLACA</t>
  </si>
  <si>
    <t xml:space="preserve">M </t>
  </si>
  <si>
    <t>59*3</t>
  </si>
  <si>
    <t>ITEM 6.1+6.2</t>
  </si>
  <si>
    <t>1070,12+374,78</t>
  </si>
  <si>
    <t>1.444,90</t>
  </si>
  <si>
    <t xml:space="preserve">LASTRO DE BRITA </t>
  </si>
  <si>
    <t>ITEM  6.3 * 0,03</t>
  </si>
  <si>
    <t>1444,90*0,03</t>
  </si>
  <si>
    <t>M³</t>
  </si>
  <si>
    <t>item 4.2*0,035*2,40</t>
  </si>
  <si>
    <t>(0,97*0,87*8)+((3,14*0,54*0,54/4)*11) + (3,14*0,54*0,54/4)*8) + 0,87*0,87*12+0,54*6+0,97*0,87*6+(3,14*0,54*0,54/4)*4)+(3,14*0,54*0,54/4)*4)</t>
  </si>
  <si>
    <t>ÁREA TOTAL DECALÇADA * ESPESSURA</t>
  </si>
  <si>
    <t>ITEM 1.2</t>
  </si>
  <si>
    <t>CONTAGEM PROJETO</t>
  </si>
  <si>
    <t>unid</t>
  </si>
  <si>
    <t>REATERRO DE VALA COM MATERIAL GRANULAR REAPROVEITAMENTO ADENSADO E VIBRADO</t>
  </si>
  <si>
    <t>2,00x1,25 = 2,50</t>
  </si>
  <si>
    <t>BOCA DE LOBO EM ALVENARIA TIJOLO MACICO, REVESTIDA C/ ARGAMASSA DE CIM   ENTO E AREIA 1:3, SOBRE LASTRO DE CONCRETO 10CM</t>
  </si>
  <si>
    <t>FORNECIMENTO E ASSENTAMENTO DE BRITA 2 DRENO E FILTRO MM (CAMADA ACIAM DA BICA CORRIDA NO DRENO)</t>
  </si>
  <si>
    <t>Qtd. TOTAL</t>
  </si>
  <si>
    <t>São Cristovão do Sul 08/04/2015</t>
  </si>
  <si>
    <t>ATERRO DOS PASSEIOS EM CAMADAS</t>
  </si>
  <si>
    <t>Proprietário: PREFEITURA MUNICIPAL DE FREI ROGERIO</t>
  </si>
  <si>
    <t>2. DRENAGEM</t>
  </si>
  <si>
    <t>Estimado 2,00x1,25</t>
  </si>
  <si>
    <t>Leitura Projeto</t>
  </si>
  <si>
    <t>1032,69</t>
  </si>
  <si>
    <t>ESCAV MEC.VALA(ESCAV HIDR)ESCOR MAIOR QUE 1,50 M ATÉ 3,0 M COM RETROESCAVADEIRA (CAPACIDADE DE CAÇAMBA  DE RETRO: 0,26 M³/POTENCIA::88 HP), LARGURA MENOR QUE 0,8 EM SOLO DE 1A CATEGORIA EM VIAS URBANAS AF 01/2015</t>
  </si>
  <si>
    <t>2.4</t>
  </si>
  <si>
    <t>TUBO DE CONCRETO SIMPLES CLASSE - PS1 PB NBR 8890 DN 600 MM P AGUAS PLUVIAIS</t>
  </si>
  <si>
    <t>2.5</t>
  </si>
  <si>
    <t>(L=0,90*ITEM 2.4*ESPESSURA DA CADAMADA=3 CM)+(L=1,30*ITEM 2.5*ESPESSURA DA CADAMADA=3 CM)</t>
  </si>
  <si>
    <t>(L=0,90 * 2 + h = 0,93 * 2 *  extensão item 2.4) + (L=1,30* 2 + h = 1,23 * 2 *  extensão item 2.5)</t>
  </si>
  <si>
    <t>((0,90 * 2 +0,93 * 2) *  extensão item 2.4) + ((1,30* 2 + 1,23 * 2) *  extensão item 2.5)</t>
  </si>
  <si>
    <t>2.6</t>
  </si>
  <si>
    <t>2.7</t>
  </si>
  <si>
    <t>2.8</t>
  </si>
  <si>
    <t>2.9</t>
  </si>
  <si>
    <t>2.10</t>
  </si>
  <si>
    <t>CAIXA DE INSPEÇÃO 80X80XVARIAVEL EM ALVENARIA</t>
  </si>
  <si>
    <t>2.11</t>
  </si>
  <si>
    <t>GRELHA BOCA DE LOBO FOFO 95KG C/REQUADRO ARTICULADA 600 X 600 MM P/CAIXA RALO CARGA MAXIMA7.200KG P/CAPTACAO AGUA PLUVIAL</t>
  </si>
  <si>
    <t>2.12</t>
  </si>
  <si>
    <t>3. PAVIMENTACAO</t>
  </si>
  <si>
    <t>PAVIMENTAÇÃO EM BLOCO DE CONCRETO SEXTAVADO ESP 8 CM FCK 35 MPA ASSENTADOS SOBRE COLCHÃO DE AREIA</t>
  </si>
  <si>
    <t>Area projeto: área de pavimentação DA RUA</t>
  </si>
  <si>
    <t>4. PAVIMENTAÇÃO DOS PASSEIOS C/ ACESSIBILIDADE</t>
  </si>
  <si>
    <t>ÁREA TOTAL DECALÇADA*ESPESSURA</t>
  </si>
  <si>
    <t>LASTRO DE CONCRETO, ESPESSURA 3 CM, PREPARO MECANICO</t>
  </si>
  <si>
    <t>LAJOTA DE CONCRETO 45X45 ESP 2,50 CM ASSENT COM ARG CIM/AREIA TRAÇO 1:4</t>
  </si>
  <si>
    <t>ÁREA DA CALÇADA - ITEM 4.4</t>
  </si>
  <si>
    <t>ÁREA TOTAL DECALÇADA: CONTAGEM NO PROJETO</t>
  </si>
  <si>
    <t>1</t>
  </si>
  <si>
    <t>Obra: - Pavimentação em Lajota Hexagonal da Rua José Faquim  Trecho Estaca 0+000,00 a 0+105,09</t>
  </si>
  <si>
    <t>1. Rua  Pavimentação em Lajota Hexagonal da Rua José Faquim  Trecho Estaca 0+000,00 a 0+105,09</t>
  </si>
  <si>
    <t>1263,94</t>
  </si>
  <si>
    <t>49,30</t>
  </si>
  <si>
    <t>101,66</t>
  </si>
  <si>
    <t>12</t>
  </si>
  <si>
    <t>976,38</t>
  </si>
  <si>
    <t>90,26+1,5+3,20+3,2+1,5+2,83+2,83+1,5+2,7+9+9+2,7+1,5+9+63,18+1,5+1,5+14,08</t>
  </si>
  <si>
    <t>220,98</t>
  </si>
  <si>
    <t>(141,84+10,73+9,97+102,26+22,84)*0,215</t>
  </si>
  <si>
    <t>(141,84+10,73+9,97+102,26+22,84)*0,03</t>
  </si>
  <si>
    <t>(141,84+10,73+9,97+102,26+22,84)</t>
  </si>
  <si>
    <t>12,87+0,67+8,03+0,67+14,24+0,67+3,46+3,39++3,37+,67+14,24+0,67+2,02+2,02+0,67+12,86</t>
  </si>
  <si>
    <t>80,52</t>
  </si>
  <si>
    <t>287,56-80,52</t>
  </si>
  <si>
    <t>(PLACA 02=0,76*6+PLACA03=0,57*2+PLACA05=0,22*2+PLACA07=0,22*2+PLACA09=0,22*2)</t>
  </si>
  <si>
    <t>14*3</t>
  </si>
  <si>
    <t>Endereço: Rua Jose faquim</t>
  </si>
  <si>
    <t>((L=0,90 (PARA TUBO DE 30) *  h = 1,50   * extensão (item 2.4 ))+(L=1,30(PARA TUBO DE 60) *  h = 1,50* extensão (item 2.5)</t>
  </si>
  <si>
    <t>(0,90*1,50*ITEM 2.4)+(1,30*1,50*ITEM 2.5)</t>
  </si>
  <si>
    <t>(L=0,90*h=altura da camada=0,90 CM*item 2.4-volume do tubo=(0,0706*item2.4)+(L=1,30*h=altura da camada=1,20CM*item 2.5-volume do tubo=(0,283*item 2.5)</t>
  </si>
  <si>
    <t>(0,90*0,90*49,30-0,0706*49,30)+(1,30*1,20*101,66-0,283*101,66)</t>
  </si>
  <si>
    <t>166,27</t>
  </si>
  <si>
    <t>(L=0,90*h=altura da camada=0,57 CM*item 2.4)+(L=1,30*h=altura da camada=0,27CM*item 2.5)</t>
  </si>
  <si>
    <t>(0,90*0,57*49,30)+(1,30*0,27*101,66)</t>
  </si>
  <si>
    <t>60,97</t>
  </si>
  <si>
    <t>Cidade:FREI ROGERIO SC</t>
  </si>
</sst>
</file>

<file path=xl/styles.xml><?xml version="1.0" encoding="utf-8"?>
<styleSheet xmlns="http://schemas.openxmlformats.org/spreadsheetml/2006/main">
  <fonts count="15">
    <font>
      <b/>
      <sz val="10"/>
      <color indexed="8"/>
      <name val="Arial"/>
      <family val="2"/>
    </font>
    <font>
      <b/>
      <sz val="12"/>
      <name val="Arial MT Black"/>
    </font>
    <font>
      <sz val="7"/>
      <color indexed="8"/>
      <name val="Arial"/>
      <family val="2"/>
    </font>
    <font>
      <sz val="6"/>
      <color indexed="8"/>
      <name val="Arial"/>
      <family val="2"/>
    </font>
    <font>
      <sz val="12"/>
      <name val="Arial MT Black"/>
    </font>
    <font>
      <sz val="6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color rgb="FFFF000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" fontId="0" fillId="0" borderId="0" xfId="0" applyNumberFormat="1"/>
    <xf numFmtId="0" fontId="13" fillId="0" borderId="0" xfId="0" applyFont="1"/>
    <xf numFmtId="0" fontId="14" fillId="0" borderId="0" xfId="0" applyFont="1"/>
    <xf numFmtId="0" fontId="14" fillId="0" borderId="0" xfId="0" applyFont="1" applyFill="1" applyAlignment="1" applyProtection="1">
      <alignment horizontal="left" wrapText="1"/>
      <protection locked="0"/>
    </xf>
    <xf numFmtId="49" fontId="5" fillId="0" borderId="0" xfId="0" applyNumberFormat="1" applyFont="1" applyFill="1" applyAlignment="1" applyProtection="1">
      <alignment horizontal="right" vertical="top" wrapText="1"/>
      <protection locked="0"/>
    </xf>
    <xf numFmtId="0" fontId="6" fillId="0" borderId="0" xfId="0" applyFont="1"/>
    <xf numFmtId="4" fontId="6" fillId="0" borderId="0" xfId="0" applyNumberFormat="1" applyFont="1"/>
    <xf numFmtId="0" fontId="7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Alignment="1">
      <alignment wrapText="1"/>
    </xf>
    <xf numFmtId="0" fontId="8" fillId="0" borderId="0" xfId="0" applyFont="1" applyFill="1" applyAlignment="1" applyProtection="1">
      <alignment horizontal="right" vertical="top"/>
      <protection locked="0"/>
    </xf>
    <xf numFmtId="4" fontId="8" fillId="0" borderId="0" xfId="0" applyNumberFormat="1" applyFont="1" applyFill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" fontId="5" fillId="0" borderId="0" xfId="0" applyNumberFormat="1" applyFont="1" applyFill="1" applyAlignment="1" applyProtection="1">
      <alignment horizontal="right" vertical="top"/>
      <protection locked="0"/>
    </xf>
    <xf numFmtId="0" fontId="5" fillId="0" borderId="0" xfId="0" applyFont="1"/>
    <xf numFmtId="0" fontId="5" fillId="0" borderId="0" xfId="0" applyFont="1" applyAlignment="1">
      <alignment vertical="top"/>
    </xf>
    <xf numFmtId="4" fontId="5" fillId="0" borderId="0" xfId="0" applyNumberFormat="1" applyFont="1"/>
    <xf numFmtId="0" fontId="5" fillId="0" borderId="0" xfId="0" applyFont="1" applyFill="1" applyAlignment="1" applyProtection="1">
      <alignment horizontal="left" vertical="top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Alignment="1" applyProtection="1">
      <alignment horizontal="right" vertical="top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right" vertical="top"/>
      <protection locked="0"/>
    </xf>
    <xf numFmtId="4" fontId="5" fillId="0" borderId="1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9" fillId="0" borderId="0" xfId="0" applyFont="1" applyFill="1"/>
    <xf numFmtId="0" fontId="9" fillId="0" borderId="0" xfId="0" applyFont="1" applyFill="1" applyAlignment="1">
      <alignment vertical="top"/>
    </xf>
    <xf numFmtId="4" fontId="9" fillId="0" borderId="0" xfId="0" applyNumberFormat="1" applyFont="1" applyFill="1"/>
    <xf numFmtId="0" fontId="10" fillId="0" borderId="0" xfId="0" applyFont="1"/>
    <xf numFmtId="0" fontId="10" fillId="0" borderId="0" xfId="0" applyFont="1" applyFill="1"/>
    <xf numFmtId="4" fontId="10" fillId="0" borderId="0" xfId="0" applyNumberFormat="1" applyFont="1" applyFill="1"/>
    <xf numFmtId="0" fontId="11" fillId="0" borderId="0" xfId="0" applyFont="1" applyFill="1" applyAlignment="1" applyProtection="1">
      <alignment horizontal="left" vertical="top"/>
      <protection locked="0"/>
    </xf>
    <xf numFmtId="0" fontId="12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>
      <alignment wrapText="1"/>
    </xf>
    <xf numFmtId="2" fontId="5" fillId="0" borderId="0" xfId="0" applyNumberFormat="1" applyFont="1" applyFill="1" applyAlignment="1" applyProtection="1">
      <alignment horizontal="right" vertical="top" wrapText="1"/>
      <protection locked="0"/>
    </xf>
    <xf numFmtId="0" fontId="7" fillId="0" borderId="0" xfId="0" applyFont="1"/>
    <xf numFmtId="0" fontId="7" fillId="0" borderId="0" xfId="0" applyFont="1" applyFill="1" applyAlignment="1" applyProtection="1">
      <alignment horizontal="left" wrapText="1"/>
      <protection locked="0"/>
    </xf>
    <xf numFmtId="0" fontId="5" fillId="0" borderId="2" xfId="0" applyFont="1" applyFill="1" applyBorder="1" applyAlignment="1" applyProtection="1">
      <alignment horizontal="right" vertical="top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right" vertical="top" wrapText="1"/>
      <protection locked="0"/>
    </xf>
    <xf numFmtId="4" fontId="5" fillId="0" borderId="3" xfId="0" applyNumberFormat="1" applyFont="1" applyFill="1" applyBorder="1" applyAlignment="1" applyProtection="1">
      <alignment horizontal="right" vertical="top"/>
      <protection locked="0"/>
    </xf>
    <xf numFmtId="4" fontId="5" fillId="0" borderId="4" xfId="0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/>
    <xf numFmtId="0" fontId="10" fillId="0" borderId="5" xfId="0" applyFont="1" applyBorder="1"/>
    <xf numFmtId="0" fontId="9" fillId="0" borderId="5" xfId="0" applyFont="1" applyBorder="1"/>
    <xf numFmtId="0" fontId="5" fillId="0" borderId="5" xfId="0" applyFont="1" applyFill="1" applyBorder="1" applyAlignment="1" applyProtection="1">
      <alignment horizontal="left" vertical="top" wrapText="1"/>
      <protection locked="0"/>
    </xf>
    <xf numFmtId="4" fontId="9" fillId="0" borderId="0" xfId="0" applyNumberFormat="1" applyFont="1"/>
    <xf numFmtId="4" fontId="10" fillId="0" borderId="0" xfId="0" applyNumberFormat="1" applyFont="1"/>
    <xf numFmtId="0" fontId="5" fillId="0" borderId="0" xfId="0" applyFont="1" applyFill="1" applyBorder="1" applyAlignment="1" applyProtection="1">
      <alignment horizontal="left" vertical="top" wrapText="1"/>
    </xf>
    <xf numFmtId="0" fontId="7" fillId="0" borderId="6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top" wrapText="1"/>
    </xf>
    <xf numFmtId="0" fontId="7" fillId="0" borderId="5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5" fillId="0" borderId="6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/>
      <protection locked="0"/>
    </xf>
    <xf numFmtId="0" fontId="7" fillId="0" borderId="7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center" vertical="top"/>
      <protection locked="0"/>
    </xf>
    <xf numFmtId="0" fontId="7" fillId="0" borderId="6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6"/>
  <sheetViews>
    <sheetView tabSelected="1" zoomScale="130" zoomScaleNormal="130" workbookViewId="0">
      <selection activeCell="H15" sqref="H15"/>
    </sheetView>
  </sheetViews>
  <sheetFormatPr defaultRowHeight="12.75"/>
  <cols>
    <col min="1" max="1" width="3.7109375" style="32" customWidth="1"/>
    <col min="2" max="4" width="9.140625" style="32"/>
    <col min="5" max="5" width="12" style="32" customWidth="1"/>
    <col min="6" max="6" width="11" style="32" hidden="1" customWidth="1"/>
    <col min="7" max="7" width="16.85546875" style="32" customWidth="1"/>
    <col min="8" max="8" width="20.5703125" style="32" customWidth="1"/>
    <col min="9" max="9" width="9.140625" style="32"/>
    <col min="10" max="10" width="13.5703125" style="51" customWidth="1"/>
    <col min="11" max="16384" width="9.140625" style="32"/>
  </cols>
  <sheetData>
    <row r="1" spans="1:10" ht="15.7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>
      <c r="A2" s="33"/>
      <c r="B2" s="33"/>
      <c r="C2" s="33"/>
      <c r="D2" s="33"/>
      <c r="E2" s="33"/>
      <c r="F2" s="33"/>
      <c r="G2" s="33"/>
      <c r="H2" s="33"/>
      <c r="I2" s="33"/>
      <c r="J2" s="34"/>
    </row>
    <row r="3" spans="1:10">
      <c r="A3" s="35" t="s">
        <v>190</v>
      </c>
      <c r="B3" s="33"/>
      <c r="C3" s="33"/>
      <c r="D3" s="33"/>
      <c r="E3" s="33"/>
      <c r="F3" s="33"/>
      <c r="G3" s="33"/>
      <c r="H3" s="33"/>
      <c r="I3" s="33"/>
      <c r="J3" s="34"/>
    </row>
    <row r="4" spans="1:10">
      <c r="A4" s="36" t="s">
        <v>207</v>
      </c>
      <c r="B4" s="33"/>
      <c r="C4" s="33"/>
      <c r="D4" s="33"/>
      <c r="E4" s="33"/>
      <c r="F4" s="33"/>
      <c r="G4" s="36"/>
      <c r="H4" s="33"/>
      <c r="I4" s="33"/>
      <c r="J4" s="34"/>
    </row>
    <row r="5" spans="1:10">
      <c r="A5" s="36" t="s">
        <v>159</v>
      </c>
      <c r="B5" s="33"/>
      <c r="C5" s="33"/>
      <c r="D5" s="33"/>
      <c r="E5" s="33"/>
      <c r="F5" s="33"/>
      <c r="G5" s="36" t="s">
        <v>216</v>
      </c>
      <c r="H5" s="33"/>
      <c r="I5" s="33"/>
      <c r="J5" s="34"/>
    </row>
    <row r="6" spans="1:10">
      <c r="A6" s="36"/>
      <c r="B6" s="33"/>
      <c r="C6" s="33"/>
      <c r="D6" s="33"/>
      <c r="E6" s="33"/>
      <c r="F6" s="33"/>
      <c r="G6" s="36"/>
      <c r="H6" s="33"/>
      <c r="I6" s="33"/>
      <c r="J6" s="34"/>
    </row>
    <row r="7" spans="1:10">
      <c r="A7" s="9" t="s">
        <v>2</v>
      </c>
      <c r="B7" s="33"/>
      <c r="C7" s="33"/>
      <c r="D7" s="33"/>
      <c r="E7" s="33"/>
      <c r="F7" s="33"/>
      <c r="G7" s="37" t="s">
        <v>3</v>
      </c>
      <c r="H7" s="11" t="s">
        <v>4</v>
      </c>
      <c r="I7" s="11" t="s">
        <v>5</v>
      </c>
      <c r="J7" s="11" t="s">
        <v>156</v>
      </c>
    </row>
    <row r="8" spans="1:10" s="2" customFormat="1">
      <c r="A8" s="35" t="s">
        <v>191</v>
      </c>
      <c r="B8" s="33"/>
      <c r="C8" s="33"/>
      <c r="D8" s="33"/>
      <c r="E8" s="33"/>
      <c r="F8" s="33"/>
      <c r="G8" s="33"/>
      <c r="H8" s="33"/>
      <c r="I8" s="33"/>
      <c r="J8" s="34"/>
    </row>
    <row r="9" spans="1:10" s="2" customFormat="1">
      <c r="A9" s="35" t="s">
        <v>18</v>
      </c>
      <c r="B9" s="33"/>
      <c r="C9" s="33"/>
      <c r="D9" s="33"/>
      <c r="E9" s="33"/>
      <c r="F9" s="33"/>
      <c r="G9" s="33"/>
      <c r="H9" s="33"/>
      <c r="I9" s="33"/>
      <c r="J9" s="34"/>
    </row>
    <row r="10" spans="1:10" s="2" customFormat="1" ht="12.75" customHeight="1">
      <c r="A10" s="13" t="s">
        <v>20</v>
      </c>
      <c r="B10" s="58" t="s">
        <v>68</v>
      </c>
      <c r="C10" s="52"/>
      <c r="D10" s="52"/>
      <c r="E10" s="52"/>
      <c r="F10" s="52"/>
      <c r="G10" s="14" t="s">
        <v>161</v>
      </c>
      <c r="H10" s="5" t="s">
        <v>153</v>
      </c>
      <c r="I10" s="13" t="s">
        <v>7</v>
      </c>
      <c r="J10" s="15">
        <v>2.5</v>
      </c>
    </row>
    <row r="11" spans="1:10" s="2" customFormat="1" ht="17.25" customHeight="1">
      <c r="A11" s="13" t="s">
        <v>21</v>
      </c>
      <c r="B11" s="58" t="s">
        <v>118</v>
      </c>
      <c r="C11" s="52"/>
      <c r="D11" s="52"/>
      <c r="E11" s="52"/>
      <c r="F11" s="52"/>
      <c r="G11" s="14" t="s">
        <v>162</v>
      </c>
      <c r="H11" s="5" t="s">
        <v>192</v>
      </c>
      <c r="I11" s="13" t="s">
        <v>50</v>
      </c>
      <c r="J11" s="15" t="str">
        <f>H11</f>
        <v>1263,94</v>
      </c>
    </row>
    <row r="12" spans="1:10">
      <c r="A12" s="29"/>
      <c r="B12" s="29"/>
      <c r="C12" s="29"/>
      <c r="D12" s="29"/>
      <c r="E12" s="29"/>
      <c r="F12" s="29"/>
      <c r="G12" s="30"/>
      <c r="H12" s="29"/>
      <c r="I12" s="29"/>
      <c r="J12" s="31"/>
    </row>
    <row r="13" spans="1:10">
      <c r="A13" s="28" t="s">
        <v>160</v>
      </c>
      <c r="B13" s="29"/>
      <c r="C13" s="29"/>
      <c r="D13" s="29"/>
      <c r="E13" s="29"/>
      <c r="F13" s="29"/>
      <c r="G13" s="30"/>
      <c r="H13" s="29"/>
      <c r="I13" s="29"/>
      <c r="J13" s="31"/>
    </row>
    <row r="14" spans="1:10" s="2" customFormat="1" ht="53.25" customHeight="1">
      <c r="A14" s="13" t="s">
        <v>22</v>
      </c>
      <c r="B14" s="58" t="s">
        <v>164</v>
      </c>
      <c r="C14" s="52"/>
      <c r="D14" s="52"/>
      <c r="E14" s="52"/>
      <c r="F14" s="52"/>
      <c r="G14" s="14" t="s">
        <v>208</v>
      </c>
      <c r="H14" s="5" t="s">
        <v>209</v>
      </c>
      <c r="I14" s="13" t="s">
        <v>8</v>
      </c>
      <c r="J14" s="15">
        <f>(0.9*1.5*49.3)+(1.3*1.5*101.66)</f>
        <v>264.79200000000003</v>
      </c>
    </row>
    <row r="15" spans="1:10" s="2" customFormat="1" ht="49.5">
      <c r="A15" s="25" t="s">
        <v>23</v>
      </c>
      <c r="B15" s="55" t="s">
        <v>142</v>
      </c>
      <c r="C15" s="56"/>
      <c r="D15" s="56"/>
      <c r="E15" s="56"/>
      <c r="F15" s="57"/>
      <c r="G15" s="14" t="s">
        <v>168</v>
      </c>
      <c r="H15" s="5"/>
      <c r="I15" s="25" t="s">
        <v>145</v>
      </c>
      <c r="J15" s="26">
        <f>(0.9*49.3*0.03)+(1.3*101.66*0.03)</f>
        <v>5.2958399999999992</v>
      </c>
    </row>
    <row r="16" spans="1:10" ht="45" customHeight="1">
      <c r="A16" s="13" t="s">
        <v>24</v>
      </c>
      <c r="B16" s="58" t="s">
        <v>74</v>
      </c>
      <c r="C16" s="52"/>
      <c r="D16" s="52"/>
      <c r="E16" s="52"/>
      <c r="F16" s="52"/>
      <c r="G16" s="14" t="s">
        <v>169</v>
      </c>
      <c r="H16" s="14" t="s">
        <v>170</v>
      </c>
      <c r="I16" s="13" t="s">
        <v>30</v>
      </c>
      <c r="J16" s="38">
        <f>((0.9*2 +0.93*2)*49.3)+((1.3*2+1.23*2)*101.66)</f>
        <v>694.83760000000007</v>
      </c>
    </row>
    <row r="17" spans="1:256" s="3" customFormat="1" ht="18" customHeight="1">
      <c r="A17" s="13" t="s">
        <v>165</v>
      </c>
      <c r="B17" s="58" t="s">
        <v>121</v>
      </c>
      <c r="C17" s="52"/>
      <c r="D17" s="52"/>
      <c r="E17" s="52"/>
      <c r="F17" s="52"/>
      <c r="G17" s="14" t="s">
        <v>9</v>
      </c>
      <c r="H17" s="5" t="s">
        <v>193</v>
      </c>
      <c r="I17" s="13" t="s">
        <v>10</v>
      </c>
      <c r="J17" s="15">
        <v>49.3</v>
      </c>
      <c r="IV17" s="4"/>
    </row>
    <row r="18" spans="1:256" s="3" customFormat="1" ht="18" customHeight="1">
      <c r="A18" s="13" t="s">
        <v>167</v>
      </c>
      <c r="B18" s="58" t="s">
        <v>166</v>
      </c>
      <c r="C18" s="52"/>
      <c r="D18" s="52"/>
      <c r="E18" s="52"/>
      <c r="F18" s="52"/>
      <c r="G18" s="14" t="s">
        <v>9</v>
      </c>
      <c r="H18" s="5" t="s">
        <v>194</v>
      </c>
      <c r="I18" s="13" t="s">
        <v>10</v>
      </c>
      <c r="J18" s="15">
        <v>101.66</v>
      </c>
      <c r="IV18" s="4"/>
    </row>
    <row r="19" spans="1:256" s="2" customFormat="1" ht="27.75" customHeight="1">
      <c r="A19" s="13" t="s">
        <v>171</v>
      </c>
      <c r="B19" s="58" t="s">
        <v>72</v>
      </c>
      <c r="C19" s="52"/>
      <c r="D19" s="52"/>
      <c r="E19" s="52"/>
      <c r="F19" s="52"/>
      <c r="G19" s="14" t="s">
        <v>9</v>
      </c>
      <c r="H19" s="5" t="s">
        <v>193</v>
      </c>
      <c r="I19" s="13" t="s">
        <v>10</v>
      </c>
      <c r="J19" s="15">
        <v>49.3</v>
      </c>
    </row>
    <row r="20" spans="1:256" s="2" customFormat="1" ht="23.25" customHeight="1">
      <c r="A20" s="13" t="s">
        <v>172</v>
      </c>
      <c r="B20" s="58" t="s">
        <v>73</v>
      </c>
      <c r="C20" s="52"/>
      <c r="D20" s="52"/>
      <c r="E20" s="52"/>
      <c r="F20" s="52"/>
      <c r="G20" s="14" t="s">
        <v>9</v>
      </c>
      <c r="H20" s="5" t="s">
        <v>194</v>
      </c>
      <c r="I20" s="13" t="s">
        <v>10</v>
      </c>
      <c r="J20" s="15">
        <v>101.66</v>
      </c>
    </row>
    <row r="21" spans="1:256" ht="66" customHeight="1">
      <c r="A21" s="13" t="s">
        <v>173</v>
      </c>
      <c r="B21" s="58" t="s">
        <v>155</v>
      </c>
      <c r="C21" s="52"/>
      <c r="D21" s="52"/>
      <c r="E21" s="52"/>
      <c r="F21" s="52"/>
      <c r="G21" s="14" t="s">
        <v>210</v>
      </c>
      <c r="H21" s="5" t="s">
        <v>211</v>
      </c>
      <c r="I21" s="13" t="s">
        <v>17</v>
      </c>
      <c r="J21" s="5" t="s">
        <v>212</v>
      </c>
    </row>
    <row r="22" spans="1:256" s="2" customFormat="1" ht="27.75" customHeight="1">
      <c r="A22" s="13" t="s">
        <v>174</v>
      </c>
      <c r="B22" s="58" t="s">
        <v>176</v>
      </c>
      <c r="C22" s="52"/>
      <c r="D22" s="52"/>
      <c r="E22" s="52"/>
      <c r="F22" s="52"/>
      <c r="G22" s="14" t="s">
        <v>9</v>
      </c>
      <c r="H22" s="5" t="s">
        <v>189</v>
      </c>
      <c r="I22" s="13" t="s">
        <v>11</v>
      </c>
      <c r="J22" s="15">
        <v>1</v>
      </c>
    </row>
    <row r="23" spans="1:256" s="3" customFormat="1" ht="33" customHeight="1">
      <c r="A23" s="13" t="s">
        <v>175</v>
      </c>
      <c r="B23" s="58" t="s">
        <v>154</v>
      </c>
      <c r="C23" s="52"/>
      <c r="D23" s="52"/>
      <c r="E23" s="52"/>
      <c r="F23" s="52"/>
      <c r="G23" s="14" t="s">
        <v>9</v>
      </c>
      <c r="H23" s="5" t="s">
        <v>195</v>
      </c>
      <c r="I23" s="13" t="s">
        <v>11</v>
      </c>
      <c r="J23" s="15">
        <v>12</v>
      </c>
      <c r="IV23" s="4" t="s">
        <v>9</v>
      </c>
    </row>
    <row r="24" spans="1:256" s="3" customFormat="1" ht="30.75" customHeight="1">
      <c r="A24" s="13" t="s">
        <v>177</v>
      </c>
      <c r="B24" s="58" t="s">
        <v>178</v>
      </c>
      <c r="C24" s="52"/>
      <c r="D24" s="52"/>
      <c r="E24" s="52"/>
      <c r="F24" s="52"/>
      <c r="G24" s="14" t="s">
        <v>9</v>
      </c>
      <c r="H24" s="5" t="s">
        <v>195</v>
      </c>
      <c r="I24" s="13" t="s">
        <v>11</v>
      </c>
      <c r="J24" s="15">
        <v>12</v>
      </c>
      <c r="IV24" s="4"/>
    </row>
    <row r="25" spans="1:256" s="2" customFormat="1" ht="33">
      <c r="A25" s="13" t="s">
        <v>179</v>
      </c>
      <c r="B25" s="52" t="s">
        <v>152</v>
      </c>
      <c r="C25" s="52"/>
      <c r="D25" s="52"/>
      <c r="E25" s="52"/>
      <c r="F25" s="52"/>
      <c r="G25" s="14" t="s">
        <v>213</v>
      </c>
      <c r="H25" s="5" t="s">
        <v>214</v>
      </c>
      <c r="I25" s="13" t="s">
        <v>17</v>
      </c>
      <c r="J25" s="5" t="s">
        <v>215</v>
      </c>
    </row>
    <row r="26" spans="1:256">
      <c r="A26" s="13"/>
      <c r="B26" s="19"/>
      <c r="C26" s="29"/>
      <c r="D26" s="29"/>
      <c r="E26" s="29"/>
      <c r="F26" s="29"/>
      <c r="G26" s="14"/>
      <c r="H26" s="20"/>
      <c r="I26" s="13"/>
      <c r="J26" s="15"/>
    </row>
    <row r="27" spans="1:256" s="39" customFormat="1" ht="9">
      <c r="A27" s="13"/>
      <c r="B27" s="19"/>
      <c r="C27" s="19"/>
      <c r="D27" s="19"/>
      <c r="E27" s="19"/>
      <c r="F27" s="19"/>
      <c r="G27" s="14"/>
      <c r="H27" s="5"/>
      <c r="I27" s="13"/>
      <c r="J27" s="15"/>
      <c r="IV27" s="40"/>
    </row>
    <row r="28" spans="1:256">
      <c r="A28" s="28" t="s">
        <v>180</v>
      </c>
      <c r="B28" s="29"/>
      <c r="C28" s="29"/>
      <c r="D28" s="29"/>
      <c r="E28" s="29"/>
      <c r="F28" s="29"/>
      <c r="G28" s="30"/>
      <c r="H28" s="29"/>
      <c r="I28" s="29"/>
      <c r="J28" s="31"/>
    </row>
    <row r="29" spans="1:256" s="2" customFormat="1" ht="51" customHeight="1">
      <c r="A29" s="13" t="s">
        <v>27</v>
      </c>
      <c r="B29" s="58" t="s">
        <v>79</v>
      </c>
      <c r="C29" s="52"/>
      <c r="D29" s="52"/>
      <c r="E29" s="52"/>
      <c r="F29" s="52"/>
      <c r="G29" s="14" t="s">
        <v>9</v>
      </c>
      <c r="H29" s="5" t="s">
        <v>196</v>
      </c>
      <c r="I29" s="13" t="s">
        <v>7</v>
      </c>
      <c r="J29" s="15">
        <v>976.38</v>
      </c>
    </row>
    <row r="30" spans="1:256" s="2" customFormat="1" ht="101.25" customHeight="1">
      <c r="A30" s="13" t="s">
        <v>28</v>
      </c>
      <c r="B30" s="53" t="s">
        <v>81</v>
      </c>
      <c r="C30" s="54"/>
      <c r="D30" s="54"/>
      <c r="E30" s="54"/>
      <c r="F30" s="54"/>
      <c r="G30" s="14" t="s">
        <v>9</v>
      </c>
      <c r="H30" s="5" t="s">
        <v>197</v>
      </c>
      <c r="I30" s="13" t="s">
        <v>10</v>
      </c>
      <c r="J30" s="5" t="s">
        <v>198</v>
      </c>
    </row>
    <row r="31" spans="1:256" s="2" customFormat="1" ht="90" customHeight="1">
      <c r="A31" s="13" t="s">
        <v>29</v>
      </c>
      <c r="B31" s="53" t="s">
        <v>181</v>
      </c>
      <c r="C31" s="54"/>
      <c r="D31" s="54"/>
      <c r="E31" s="54"/>
      <c r="F31" s="54"/>
      <c r="G31" s="14" t="s">
        <v>182</v>
      </c>
      <c r="H31" s="5" t="s">
        <v>196</v>
      </c>
      <c r="I31" s="13" t="s">
        <v>17</v>
      </c>
      <c r="J31" s="15" t="str">
        <f>H31</f>
        <v>976,38</v>
      </c>
    </row>
    <row r="32" spans="1:256" ht="12" customHeight="1">
      <c r="A32" s="13"/>
      <c r="B32" s="24"/>
      <c r="C32" s="24"/>
      <c r="D32" s="24"/>
      <c r="E32" s="24"/>
      <c r="F32" s="24"/>
      <c r="G32" s="14"/>
      <c r="H32" s="5"/>
      <c r="I32" s="13"/>
      <c r="J32" s="15"/>
    </row>
    <row r="33" spans="1:10">
      <c r="A33" s="28" t="s">
        <v>183</v>
      </c>
      <c r="B33" s="29"/>
      <c r="C33" s="29"/>
      <c r="D33" s="29"/>
      <c r="E33" s="29"/>
      <c r="F33" s="29"/>
      <c r="G33" s="30"/>
      <c r="H33" s="29"/>
      <c r="I33" s="29"/>
      <c r="J33" s="31"/>
    </row>
    <row r="34" spans="1:10" ht="16.5">
      <c r="A34" s="41" t="s">
        <v>36</v>
      </c>
      <c r="B34" s="60" t="s">
        <v>158</v>
      </c>
      <c r="C34" s="61"/>
      <c r="D34" s="61"/>
      <c r="E34" s="61"/>
      <c r="F34" s="61"/>
      <c r="G34" s="42" t="s">
        <v>184</v>
      </c>
      <c r="H34" s="43" t="s">
        <v>199</v>
      </c>
      <c r="I34" s="44" t="s">
        <v>145</v>
      </c>
      <c r="J34" s="45">
        <f>(141.84+10.73+9.97+102.26+22.84)*0.215</f>
        <v>61.842599999999997</v>
      </c>
    </row>
    <row r="35" spans="1:10" ht="16.5">
      <c r="A35" s="25" t="s">
        <v>37</v>
      </c>
      <c r="B35" s="55" t="s">
        <v>142</v>
      </c>
      <c r="C35" s="56"/>
      <c r="D35" s="56"/>
      <c r="E35" s="56"/>
      <c r="F35" s="57"/>
      <c r="G35" s="14" t="s">
        <v>148</v>
      </c>
      <c r="H35" s="43" t="s">
        <v>200</v>
      </c>
      <c r="I35" s="25" t="s">
        <v>145</v>
      </c>
      <c r="J35" s="45">
        <f>(141.84+10.73+9.97+102.26+22.84)*0.03</f>
        <v>8.6291999999999991</v>
      </c>
    </row>
    <row r="36" spans="1:10" ht="27.75" customHeight="1">
      <c r="A36" s="27" t="s">
        <v>40</v>
      </c>
      <c r="B36" s="55" t="s">
        <v>185</v>
      </c>
      <c r="C36" s="56"/>
      <c r="D36" s="56"/>
      <c r="E36" s="56"/>
      <c r="F36" s="57"/>
      <c r="G36" s="14" t="s">
        <v>188</v>
      </c>
      <c r="H36" s="43" t="s">
        <v>201</v>
      </c>
      <c r="I36" s="25" t="s">
        <v>50</v>
      </c>
      <c r="J36" s="45">
        <v>287.56</v>
      </c>
    </row>
    <row r="37" spans="1:10" ht="35.25" customHeight="1">
      <c r="A37" s="13" t="s">
        <v>42</v>
      </c>
      <c r="B37" s="53" t="s">
        <v>86</v>
      </c>
      <c r="C37" s="54"/>
      <c r="D37" s="54"/>
      <c r="E37" s="54"/>
      <c r="F37" s="54"/>
      <c r="G37" s="14" t="s">
        <v>9</v>
      </c>
      <c r="H37" s="5" t="s">
        <v>202</v>
      </c>
      <c r="I37" s="13" t="s">
        <v>7</v>
      </c>
      <c r="J37" s="5" t="s">
        <v>203</v>
      </c>
    </row>
    <row r="38" spans="1:10" ht="42" customHeight="1">
      <c r="A38" s="13" t="s">
        <v>43</v>
      </c>
      <c r="B38" s="53" t="s">
        <v>186</v>
      </c>
      <c r="C38" s="54"/>
      <c r="D38" s="54"/>
      <c r="E38" s="54"/>
      <c r="F38" s="54"/>
      <c r="G38" s="14" t="s">
        <v>187</v>
      </c>
      <c r="H38" s="5" t="s">
        <v>204</v>
      </c>
      <c r="I38" s="13" t="s">
        <v>50</v>
      </c>
      <c r="J38" s="15">
        <f>287.56-80.52</f>
        <v>207.04000000000002</v>
      </c>
    </row>
    <row r="40" spans="1:10">
      <c r="A40" s="28" t="s">
        <v>48</v>
      </c>
      <c r="B40" s="29"/>
      <c r="C40" s="29"/>
      <c r="D40" s="29"/>
      <c r="E40" s="29"/>
      <c r="F40" s="29"/>
      <c r="G40" s="30"/>
      <c r="H40" s="29"/>
      <c r="I40" s="29"/>
      <c r="J40" s="31"/>
    </row>
    <row r="41" spans="1:10" ht="54" customHeight="1">
      <c r="A41" s="13" t="s">
        <v>49</v>
      </c>
      <c r="B41" s="53" t="s">
        <v>132</v>
      </c>
      <c r="C41" s="54"/>
      <c r="D41" s="54"/>
      <c r="E41" s="54"/>
      <c r="F41" s="54"/>
      <c r="G41" s="14" t="s">
        <v>133</v>
      </c>
      <c r="H41" s="21" t="s">
        <v>205</v>
      </c>
      <c r="I41" s="13" t="s">
        <v>50</v>
      </c>
      <c r="J41" s="15">
        <f>0.76*6+0.57*2+0.22*2+0.22*2+0.22*2</f>
        <v>7.0200000000000014</v>
      </c>
    </row>
    <row r="42" spans="1:10" s="2" customFormat="1" ht="18.75" customHeight="1">
      <c r="A42" s="13" t="s">
        <v>51</v>
      </c>
      <c r="B42" s="54" t="s">
        <v>135</v>
      </c>
      <c r="C42" s="54"/>
      <c r="D42" s="54"/>
      <c r="E42" s="54"/>
      <c r="F42" s="54"/>
      <c r="G42" s="14" t="s">
        <v>136</v>
      </c>
      <c r="H42" s="22" t="s">
        <v>206</v>
      </c>
      <c r="I42" s="13" t="s">
        <v>137</v>
      </c>
      <c r="J42" s="15">
        <v>42</v>
      </c>
    </row>
    <row r="43" spans="1:10" s="2" customFormat="1" ht="54" customHeight="1">
      <c r="A43" s="13" t="s">
        <v>52</v>
      </c>
      <c r="B43" s="54" t="s">
        <v>134</v>
      </c>
      <c r="C43" s="54"/>
      <c r="D43" s="54"/>
      <c r="E43" s="54"/>
      <c r="F43" s="54"/>
      <c r="G43" s="14" t="s">
        <v>150</v>
      </c>
      <c r="H43" s="21" t="s">
        <v>189</v>
      </c>
      <c r="I43" s="13" t="s">
        <v>151</v>
      </c>
      <c r="J43" s="15">
        <v>1</v>
      </c>
    </row>
    <row r="44" spans="1:10" ht="18.75" customHeight="1">
      <c r="A44" s="13"/>
      <c r="B44" s="24"/>
      <c r="C44" s="24"/>
      <c r="D44" s="24"/>
      <c r="E44" s="24"/>
      <c r="F44" s="24"/>
      <c r="G44" s="14"/>
      <c r="H44" s="22"/>
      <c r="I44" s="13"/>
      <c r="J44" s="15"/>
    </row>
    <row r="45" spans="1:10" ht="14.25" customHeight="1">
      <c r="A45" s="29"/>
      <c r="B45" s="29"/>
      <c r="C45" s="29"/>
      <c r="D45" s="29"/>
      <c r="E45" s="29"/>
      <c r="F45" s="29"/>
      <c r="G45" s="30"/>
      <c r="H45" s="29"/>
      <c r="I45" s="29"/>
      <c r="J45" s="29"/>
    </row>
    <row r="46" spans="1:10">
      <c r="A46" s="13"/>
      <c r="B46" s="19"/>
      <c r="C46" s="29"/>
      <c r="D46" s="29"/>
      <c r="E46" s="29"/>
      <c r="F46" s="29"/>
      <c r="G46" s="14"/>
      <c r="H46" s="5"/>
      <c r="I46" s="13"/>
      <c r="J46" s="15"/>
    </row>
    <row r="47" spans="1:10">
      <c r="A47" s="28" t="s">
        <v>65</v>
      </c>
      <c r="B47" s="29"/>
      <c r="C47" s="29"/>
      <c r="D47" s="29"/>
      <c r="E47" s="29"/>
      <c r="F47" s="29"/>
      <c r="G47" s="30"/>
      <c r="H47" s="29"/>
      <c r="I47" s="29"/>
      <c r="J47" s="31"/>
    </row>
    <row r="48" spans="1:10" ht="36" customHeight="1">
      <c r="A48" s="13" t="s">
        <v>66</v>
      </c>
      <c r="B48" s="59" t="s">
        <v>67</v>
      </c>
      <c r="C48" s="59"/>
      <c r="D48" s="59"/>
      <c r="E48" s="59"/>
      <c r="F48" s="29"/>
      <c r="G48" s="14" t="s">
        <v>149</v>
      </c>
      <c r="H48" s="5" t="s">
        <v>163</v>
      </c>
      <c r="I48" s="13" t="s">
        <v>30</v>
      </c>
      <c r="J48" s="15" t="str">
        <f>J11</f>
        <v>1263,94</v>
      </c>
    </row>
    <row r="49" spans="1:10" ht="36.75" customHeight="1">
      <c r="A49" s="13"/>
      <c r="B49" s="19"/>
      <c r="C49" s="19"/>
      <c r="D49" s="19"/>
      <c r="E49" s="19"/>
      <c r="F49" s="29"/>
      <c r="G49" s="14"/>
      <c r="H49" s="5"/>
      <c r="I49" s="13"/>
      <c r="J49" s="15"/>
    </row>
    <row r="50" spans="1:10">
      <c r="A50" s="13"/>
      <c r="B50" s="19"/>
      <c r="C50" s="46"/>
      <c r="D50" s="46"/>
      <c r="E50" s="46"/>
      <c r="F50" s="46"/>
      <c r="G50" s="14"/>
      <c r="H50" s="5"/>
      <c r="I50" s="13"/>
      <c r="J50" s="15"/>
    </row>
    <row r="51" spans="1:10">
      <c r="A51" s="47" t="s">
        <v>116</v>
      </c>
      <c r="B51" s="47"/>
      <c r="C51" s="47"/>
      <c r="D51" s="47"/>
      <c r="E51" s="47"/>
      <c r="F51" s="48"/>
      <c r="G51" s="49"/>
      <c r="H51" s="5"/>
      <c r="I51" s="13"/>
      <c r="J51" s="15"/>
    </row>
    <row r="52" spans="1:10">
      <c r="A52" s="13"/>
      <c r="B52" s="19"/>
      <c r="C52" s="46"/>
      <c r="D52" s="46"/>
      <c r="E52" s="46"/>
      <c r="F52" s="46"/>
      <c r="G52" s="14"/>
      <c r="H52" s="5"/>
      <c r="I52" s="13"/>
      <c r="J52" s="15"/>
    </row>
    <row r="53" spans="1:10">
      <c r="A53" s="46"/>
      <c r="H53" s="46"/>
      <c r="I53" s="46"/>
      <c r="J53" s="50"/>
    </row>
    <row r="54" spans="1:10">
      <c r="A54" s="32" t="s">
        <v>157</v>
      </c>
      <c r="H54" s="46"/>
      <c r="I54" s="46"/>
      <c r="J54" s="50"/>
    </row>
    <row r="55" spans="1:10">
      <c r="A55" s="46"/>
      <c r="H55" s="46"/>
      <c r="I55" s="46"/>
      <c r="J55" s="50"/>
    </row>
    <row r="56" spans="1:10">
      <c r="A56" s="46"/>
      <c r="H56" s="46"/>
      <c r="I56" s="46"/>
      <c r="J56" s="50"/>
    </row>
    <row r="57" spans="1:10">
      <c r="A57" s="46"/>
      <c r="H57" s="46"/>
      <c r="I57" s="46"/>
      <c r="J57" s="50"/>
    </row>
    <row r="58" spans="1:10">
      <c r="A58" s="46"/>
      <c r="H58" s="46"/>
      <c r="I58" s="46"/>
      <c r="J58" s="50"/>
    </row>
    <row r="59" spans="1:10">
      <c r="A59" s="46"/>
      <c r="H59" s="46"/>
      <c r="I59" s="46"/>
      <c r="J59" s="50"/>
    </row>
    <row r="60" spans="1:10">
      <c r="A60" s="46"/>
      <c r="H60" s="46"/>
      <c r="I60" s="46"/>
      <c r="J60" s="50"/>
    </row>
    <row r="61" spans="1:10">
      <c r="A61" s="46"/>
      <c r="H61" s="46"/>
      <c r="I61" s="46"/>
      <c r="J61" s="50"/>
    </row>
    <row r="62" spans="1:10">
      <c r="A62" s="46"/>
      <c r="H62" s="46"/>
      <c r="I62" s="46"/>
      <c r="J62" s="50"/>
    </row>
    <row r="63" spans="1:10">
      <c r="A63" s="46"/>
      <c r="H63" s="46"/>
      <c r="I63" s="46"/>
      <c r="J63" s="50"/>
    </row>
    <row r="64" spans="1:10">
      <c r="A64" s="46"/>
      <c r="H64" s="46"/>
      <c r="I64" s="46"/>
      <c r="J64" s="50"/>
    </row>
    <row r="65" spans="1:10">
      <c r="A65" s="46"/>
      <c r="H65" s="46"/>
      <c r="I65" s="46"/>
      <c r="J65" s="50"/>
    </row>
    <row r="66" spans="1:10">
      <c r="A66" s="46"/>
      <c r="H66" s="46"/>
      <c r="I66" s="46"/>
      <c r="J66" s="50"/>
    </row>
    <row r="67" spans="1:10">
      <c r="A67" s="46"/>
      <c r="B67" s="46"/>
      <c r="C67" s="46"/>
      <c r="D67" s="46"/>
      <c r="E67" s="46"/>
      <c r="F67" s="46"/>
      <c r="G67" s="46"/>
      <c r="H67" s="46"/>
      <c r="I67" s="46"/>
      <c r="J67" s="50"/>
    </row>
    <row r="68" spans="1:10">
      <c r="A68" s="46"/>
      <c r="B68" s="46"/>
      <c r="C68" s="46"/>
      <c r="D68" s="46"/>
      <c r="E68" s="46"/>
      <c r="F68" s="46"/>
      <c r="G68" s="46"/>
      <c r="H68" s="46"/>
      <c r="I68" s="46"/>
      <c r="J68" s="50"/>
    </row>
    <row r="69" spans="1:10">
      <c r="A69" s="46"/>
      <c r="B69" s="46"/>
      <c r="C69" s="46"/>
      <c r="D69" s="46"/>
      <c r="E69" s="46"/>
      <c r="F69" s="46"/>
      <c r="G69" s="46"/>
      <c r="H69" s="46"/>
      <c r="I69" s="46"/>
      <c r="J69" s="50"/>
    </row>
    <row r="70" spans="1:10">
      <c r="A70" s="46"/>
      <c r="B70" s="46"/>
      <c r="C70" s="46"/>
      <c r="D70" s="46"/>
      <c r="E70" s="46"/>
      <c r="F70" s="46"/>
      <c r="G70" s="46"/>
      <c r="H70" s="46"/>
      <c r="I70" s="46"/>
      <c r="J70" s="50"/>
    </row>
    <row r="71" spans="1:10">
      <c r="A71" s="46"/>
      <c r="B71" s="46"/>
      <c r="C71" s="46"/>
      <c r="D71" s="46"/>
      <c r="E71" s="46"/>
      <c r="F71" s="46"/>
      <c r="G71" s="46"/>
      <c r="H71" s="46"/>
      <c r="I71" s="46"/>
      <c r="J71" s="50"/>
    </row>
    <row r="72" spans="1:10">
      <c r="A72" s="46"/>
      <c r="B72" s="46"/>
      <c r="C72" s="46"/>
      <c r="D72" s="46"/>
      <c r="E72" s="46"/>
      <c r="F72" s="46"/>
      <c r="G72" s="46"/>
      <c r="H72" s="46"/>
      <c r="I72" s="46"/>
      <c r="J72" s="50"/>
    </row>
    <row r="73" spans="1:10">
      <c r="A73" s="46"/>
      <c r="B73" s="46"/>
      <c r="C73" s="46"/>
      <c r="D73" s="46"/>
      <c r="E73" s="46"/>
      <c r="F73" s="46"/>
      <c r="G73" s="46"/>
      <c r="H73" s="46"/>
      <c r="I73" s="46"/>
      <c r="J73" s="50"/>
    </row>
    <row r="74" spans="1:10">
      <c r="A74" s="46"/>
      <c r="B74" s="46"/>
      <c r="C74" s="46"/>
      <c r="D74" s="46"/>
      <c r="E74" s="46"/>
      <c r="F74" s="46"/>
      <c r="G74" s="46"/>
      <c r="H74" s="46"/>
      <c r="I74" s="46"/>
      <c r="J74" s="50"/>
    </row>
    <row r="75" spans="1:10">
      <c r="A75" s="46"/>
      <c r="B75" s="46"/>
      <c r="C75" s="46"/>
      <c r="D75" s="46"/>
      <c r="E75" s="46"/>
      <c r="F75" s="46"/>
      <c r="G75" s="46"/>
      <c r="H75" s="46"/>
      <c r="I75" s="46"/>
      <c r="J75" s="50"/>
    </row>
    <row r="76" spans="1:10">
      <c r="A76" s="46"/>
      <c r="B76" s="46"/>
      <c r="C76" s="46"/>
      <c r="D76" s="46"/>
      <c r="E76" s="46"/>
      <c r="F76" s="46"/>
      <c r="G76" s="46"/>
      <c r="H76" s="46"/>
      <c r="I76" s="46"/>
      <c r="J76" s="50"/>
    </row>
  </sheetData>
  <mergeCells count="27">
    <mergeCell ref="A1:J1"/>
    <mergeCell ref="B16:F16"/>
    <mergeCell ref="B22:F22"/>
    <mergeCell ref="B23:F23"/>
    <mergeCell ref="B10:F10"/>
    <mergeCell ref="B14:F14"/>
    <mergeCell ref="B11:F11"/>
    <mergeCell ref="B21:F21"/>
    <mergeCell ref="B48:E48"/>
    <mergeCell ref="B19:F19"/>
    <mergeCell ref="B37:F37"/>
    <mergeCell ref="B38:F38"/>
    <mergeCell ref="B24:F24"/>
    <mergeCell ref="B20:F20"/>
    <mergeCell ref="B34:F34"/>
    <mergeCell ref="B43:F43"/>
    <mergeCell ref="B42:F42"/>
    <mergeCell ref="B35:F35"/>
    <mergeCell ref="B25:F25"/>
    <mergeCell ref="B41:F41"/>
    <mergeCell ref="B15:F15"/>
    <mergeCell ref="B36:F36"/>
    <mergeCell ref="B29:F29"/>
    <mergeCell ref="B30:F30"/>
    <mergeCell ref="B31:F31"/>
    <mergeCell ref="B17:F17"/>
    <mergeCell ref="B18:F18"/>
  </mergeCells>
  <phoneticPr fontId="0" type="noConversion"/>
  <pageMargins left="0.75" right="0.75" top="1" bottom="1" header="0.51180555555555562" footer="0.51180555555555562"/>
  <pageSetup paperSize="9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77"/>
  <sheetViews>
    <sheetView topLeftCell="A41" zoomScale="120" zoomScaleNormal="120" workbookViewId="0">
      <selection activeCell="A48" sqref="A48:J48"/>
    </sheetView>
  </sheetViews>
  <sheetFormatPr defaultRowHeight="12.75"/>
  <cols>
    <col min="1" max="1" width="3.7109375" customWidth="1"/>
    <col min="5" max="5" width="12.28515625" customWidth="1"/>
    <col min="6" max="6" width="36.5703125" customWidth="1"/>
    <col min="7" max="7" width="15" customWidth="1"/>
    <col min="8" max="8" width="15.28515625" customWidth="1"/>
    <col min="10" max="10" width="13.5703125" style="1" customWidth="1"/>
  </cols>
  <sheetData>
    <row r="1" spans="1:10" ht="1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>
      <c r="A2" s="6"/>
      <c r="B2" s="6"/>
      <c r="C2" s="6"/>
      <c r="D2" s="6"/>
      <c r="E2" s="6"/>
      <c r="F2" s="6"/>
      <c r="G2" s="6"/>
      <c r="H2" s="6"/>
      <c r="I2" s="6"/>
      <c r="J2" s="7"/>
    </row>
    <row r="3" spans="1:10">
      <c r="A3" s="8" t="s">
        <v>13</v>
      </c>
      <c r="B3" s="6"/>
      <c r="C3" s="6"/>
      <c r="D3" s="6"/>
      <c r="E3" s="6"/>
      <c r="F3" s="6"/>
      <c r="G3" s="8" t="s">
        <v>15</v>
      </c>
      <c r="H3" s="6"/>
      <c r="I3" s="6"/>
      <c r="J3" s="7"/>
    </row>
    <row r="4" spans="1:10">
      <c r="A4" s="8" t="s">
        <v>14</v>
      </c>
      <c r="B4" s="6"/>
      <c r="C4" s="6"/>
      <c r="D4" s="6"/>
      <c r="E4" s="6"/>
      <c r="F4" s="6"/>
      <c r="G4" s="8" t="s">
        <v>1</v>
      </c>
      <c r="H4" s="6"/>
      <c r="I4" s="6"/>
      <c r="J4" s="7"/>
    </row>
    <row r="5" spans="1:10">
      <c r="A5" s="8"/>
      <c r="B5" s="6"/>
      <c r="C5" s="6"/>
      <c r="D5" s="6"/>
      <c r="E5" s="6"/>
      <c r="F5" s="6"/>
      <c r="G5" s="8"/>
      <c r="H5" s="6"/>
      <c r="I5" s="6"/>
      <c r="J5" s="7"/>
    </row>
    <row r="6" spans="1:10">
      <c r="A6" s="9" t="s">
        <v>2</v>
      </c>
      <c r="B6" s="6"/>
      <c r="C6" s="6"/>
      <c r="D6" s="6"/>
      <c r="E6" s="6"/>
      <c r="F6" s="6"/>
      <c r="G6" s="10" t="s">
        <v>3</v>
      </c>
      <c r="H6" s="11" t="s">
        <v>4</v>
      </c>
      <c r="I6" s="11" t="s">
        <v>5</v>
      </c>
      <c r="J6" s="12" t="s">
        <v>6</v>
      </c>
    </row>
    <row r="7" spans="1:10">
      <c r="A7" s="9" t="s">
        <v>93</v>
      </c>
      <c r="B7" s="6"/>
      <c r="C7" s="6"/>
      <c r="D7" s="6"/>
      <c r="E7" s="6"/>
      <c r="F7" s="6"/>
      <c r="G7" s="6"/>
      <c r="H7" s="6"/>
      <c r="I7" s="6"/>
      <c r="J7" s="7"/>
    </row>
    <row r="8" spans="1:10">
      <c r="A8" s="9" t="s">
        <v>18</v>
      </c>
      <c r="B8" s="6"/>
      <c r="C8" s="6"/>
      <c r="D8" s="6"/>
      <c r="E8" s="6"/>
      <c r="F8" s="6"/>
      <c r="G8" s="6"/>
      <c r="H8" s="6"/>
      <c r="I8" s="6"/>
      <c r="J8" s="7"/>
    </row>
    <row r="9" spans="1:10" s="2" customFormat="1" ht="12.75" customHeight="1">
      <c r="A9" s="13" t="s">
        <v>20</v>
      </c>
      <c r="B9" s="67" t="s">
        <v>68</v>
      </c>
      <c r="C9" s="68"/>
      <c r="D9" s="68"/>
      <c r="E9" s="68"/>
      <c r="F9" s="68"/>
      <c r="G9" s="14" t="s">
        <v>12</v>
      </c>
      <c r="H9" s="5" t="s">
        <v>98</v>
      </c>
      <c r="I9" s="13" t="s">
        <v>7</v>
      </c>
      <c r="J9" s="15">
        <v>0</v>
      </c>
    </row>
    <row r="10" spans="1:10" s="2" customFormat="1" ht="17.25" customHeight="1">
      <c r="A10" s="13" t="s">
        <v>21</v>
      </c>
      <c r="B10" s="70" t="s">
        <v>118</v>
      </c>
      <c r="C10" s="71"/>
      <c r="D10" s="71"/>
      <c r="E10" s="71"/>
      <c r="F10" s="71"/>
      <c r="G10" s="14" t="s">
        <v>16</v>
      </c>
      <c r="H10" s="5" t="s">
        <v>114</v>
      </c>
      <c r="I10" s="13" t="s">
        <v>50</v>
      </c>
      <c r="J10" s="15">
        <v>6616.71</v>
      </c>
    </row>
    <row r="11" spans="1:10">
      <c r="A11" s="16"/>
      <c r="B11" s="16"/>
      <c r="C11" s="16"/>
      <c r="D11" s="16"/>
      <c r="E11" s="16"/>
      <c r="F11" s="16"/>
      <c r="G11" s="17"/>
      <c r="H11" s="16"/>
      <c r="I11" s="16"/>
      <c r="J11" s="18"/>
    </row>
    <row r="12" spans="1:10">
      <c r="A12" s="19" t="s">
        <v>19</v>
      </c>
      <c r="B12" s="16"/>
      <c r="C12" s="16"/>
      <c r="D12" s="16"/>
      <c r="E12" s="16"/>
      <c r="F12" s="16"/>
      <c r="G12" s="17"/>
      <c r="H12" s="16"/>
      <c r="I12" s="16"/>
      <c r="J12" s="18"/>
    </row>
    <row r="13" spans="1:10" s="2" customFormat="1" ht="25.5" customHeight="1">
      <c r="A13" s="13" t="s">
        <v>22</v>
      </c>
      <c r="B13" s="67" t="s">
        <v>69</v>
      </c>
      <c r="C13" s="68"/>
      <c r="D13" s="68"/>
      <c r="E13" s="68"/>
      <c r="F13" s="68"/>
      <c r="G13" s="14" t="s">
        <v>95</v>
      </c>
      <c r="H13" s="5" t="s">
        <v>94</v>
      </c>
      <c r="I13" s="13" t="s">
        <v>8</v>
      </c>
      <c r="J13" s="15">
        <v>696.13</v>
      </c>
    </row>
    <row r="14" spans="1:10" s="2" customFormat="1" ht="56.25" customHeight="1">
      <c r="A14" s="13" t="s">
        <v>23</v>
      </c>
      <c r="B14" s="67" t="s">
        <v>70</v>
      </c>
      <c r="C14" s="68"/>
      <c r="D14" s="68"/>
      <c r="E14" s="68"/>
      <c r="F14" s="68"/>
      <c r="G14" s="14" t="s">
        <v>99</v>
      </c>
      <c r="H14" s="5" t="s">
        <v>100</v>
      </c>
      <c r="I14" s="13" t="s">
        <v>17</v>
      </c>
      <c r="J14" s="15">
        <v>469.5</v>
      </c>
    </row>
    <row r="15" spans="1:10" s="2" customFormat="1" ht="33.75" customHeight="1">
      <c r="A15" s="13" t="s">
        <v>24</v>
      </c>
      <c r="B15" s="67" t="s">
        <v>71</v>
      </c>
      <c r="C15" s="68"/>
      <c r="D15" s="68"/>
      <c r="E15" s="68"/>
      <c r="F15" s="68"/>
      <c r="G15" s="14" t="s">
        <v>25</v>
      </c>
      <c r="H15" s="20" t="s">
        <v>101</v>
      </c>
      <c r="I15" s="13" t="s">
        <v>8</v>
      </c>
      <c r="J15" s="15">
        <v>590.03</v>
      </c>
    </row>
    <row r="16" spans="1:10">
      <c r="A16" s="13"/>
      <c r="B16" s="19"/>
      <c r="C16" s="16"/>
      <c r="D16" s="16"/>
      <c r="E16" s="16"/>
      <c r="F16" s="16"/>
      <c r="G16" s="14"/>
      <c r="H16" s="20"/>
      <c r="I16" s="13"/>
      <c r="J16" s="15"/>
    </row>
    <row r="17" spans="1:256">
      <c r="A17" s="19" t="s">
        <v>26</v>
      </c>
      <c r="B17" s="16"/>
      <c r="C17" s="16"/>
      <c r="D17" s="16"/>
      <c r="E17" s="16"/>
      <c r="F17" s="16"/>
      <c r="G17" s="17"/>
      <c r="H17" s="16"/>
      <c r="I17" s="16"/>
      <c r="J17" s="18"/>
    </row>
    <row r="18" spans="1:256" s="2" customFormat="1" ht="27.75" customHeight="1">
      <c r="A18" s="13" t="s">
        <v>27</v>
      </c>
      <c r="B18" s="67" t="s">
        <v>72</v>
      </c>
      <c r="C18" s="68"/>
      <c r="D18" s="68"/>
      <c r="E18" s="68"/>
      <c r="F18" s="68"/>
      <c r="G18" s="14" t="s">
        <v>9</v>
      </c>
      <c r="H18" s="5" t="s">
        <v>96</v>
      </c>
      <c r="I18" s="13" t="s">
        <v>10</v>
      </c>
      <c r="J18" s="15">
        <v>252.31</v>
      </c>
    </row>
    <row r="19" spans="1:256" s="2" customFormat="1" ht="23.25" customHeight="1">
      <c r="A19" s="13" t="s">
        <v>28</v>
      </c>
      <c r="B19" s="67" t="s">
        <v>73</v>
      </c>
      <c r="C19" s="68"/>
      <c r="D19" s="68"/>
      <c r="E19" s="68"/>
      <c r="F19" s="68"/>
      <c r="G19" s="14" t="s">
        <v>9</v>
      </c>
      <c r="H19" s="5" t="s">
        <v>97</v>
      </c>
      <c r="I19" s="13" t="s">
        <v>10</v>
      </c>
      <c r="J19" s="15">
        <v>521.16999999999996</v>
      </c>
    </row>
    <row r="20" spans="1:256" s="2" customFormat="1" ht="45" customHeight="1">
      <c r="A20" s="13" t="s">
        <v>29</v>
      </c>
      <c r="B20" s="67" t="s">
        <v>74</v>
      </c>
      <c r="C20" s="68"/>
      <c r="D20" s="68"/>
      <c r="E20" s="68"/>
      <c r="F20" s="68"/>
      <c r="G20" s="14" t="s">
        <v>31</v>
      </c>
      <c r="H20" s="5" t="s">
        <v>102</v>
      </c>
      <c r="I20" s="13" t="s">
        <v>30</v>
      </c>
      <c r="J20" s="15">
        <v>3248.61</v>
      </c>
    </row>
    <row r="21" spans="1:256" s="2" customFormat="1" ht="27.75" customHeight="1">
      <c r="A21" s="13" t="s">
        <v>32</v>
      </c>
      <c r="B21" s="67" t="s">
        <v>75</v>
      </c>
      <c r="C21" s="68"/>
      <c r="D21" s="68"/>
      <c r="E21" s="68"/>
      <c r="F21" s="68"/>
      <c r="G21" s="14" t="s">
        <v>9</v>
      </c>
      <c r="H21" s="5" t="s">
        <v>103</v>
      </c>
      <c r="I21" s="13" t="s">
        <v>11</v>
      </c>
      <c r="J21" s="15">
        <v>22</v>
      </c>
    </row>
    <row r="22" spans="1:256" s="3" customFormat="1" ht="18" customHeight="1">
      <c r="A22" s="13" t="s">
        <v>33</v>
      </c>
      <c r="B22" s="67" t="s">
        <v>76</v>
      </c>
      <c r="C22" s="68"/>
      <c r="D22" s="68"/>
      <c r="E22" s="68"/>
      <c r="F22" s="68"/>
      <c r="G22" s="14" t="s">
        <v>9</v>
      </c>
      <c r="H22" s="5" t="s">
        <v>119</v>
      </c>
      <c r="I22" s="13" t="s">
        <v>11</v>
      </c>
      <c r="J22" s="15">
        <v>53</v>
      </c>
      <c r="IV22" s="4" t="s">
        <v>9</v>
      </c>
    </row>
    <row r="23" spans="1:256" s="3" customFormat="1" ht="18" customHeight="1">
      <c r="A23" s="13" t="s">
        <v>34</v>
      </c>
      <c r="B23" s="67" t="s">
        <v>78</v>
      </c>
      <c r="C23" s="68"/>
      <c r="D23" s="68"/>
      <c r="E23" s="68"/>
      <c r="F23" s="68"/>
      <c r="G23" s="14" t="s">
        <v>9</v>
      </c>
      <c r="H23" s="5" t="s">
        <v>119</v>
      </c>
      <c r="I23" s="13" t="s">
        <v>11</v>
      </c>
      <c r="J23" s="15">
        <v>53</v>
      </c>
      <c r="IV23" s="4"/>
    </row>
    <row r="24" spans="1:256" s="3" customFormat="1" ht="18" customHeight="1">
      <c r="A24" s="13" t="s">
        <v>77</v>
      </c>
      <c r="B24" s="67" t="s">
        <v>121</v>
      </c>
      <c r="C24" s="68"/>
      <c r="D24" s="68"/>
      <c r="E24" s="68"/>
      <c r="F24" s="68"/>
      <c r="G24" s="14" t="s">
        <v>9</v>
      </c>
      <c r="H24" s="5" t="s">
        <v>96</v>
      </c>
      <c r="I24" s="13" t="s">
        <v>10</v>
      </c>
      <c r="J24" s="15">
        <v>252.31</v>
      </c>
      <c r="IV24" s="4"/>
    </row>
    <row r="25" spans="1:256" s="3" customFormat="1" ht="18" customHeight="1">
      <c r="A25" s="13" t="s">
        <v>120</v>
      </c>
      <c r="B25" s="67" t="s">
        <v>122</v>
      </c>
      <c r="C25" s="68"/>
      <c r="D25" s="68"/>
      <c r="E25" s="68"/>
      <c r="F25" s="68"/>
      <c r="G25" s="14" t="s">
        <v>9</v>
      </c>
      <c r="H25" s="5" t="s">
        <v>97</v>
      </c>
      <c r="I25" s="13" t="s">
        <v>10</v>
      </c>
      <c r="J25" s="15">
        <v>521.16999999999996</v>
      </c>
      <c r="IV25" s="4"/>
    </row>
    <row r="26" spans="1:256" s="3" customFormat="1" ht="18" customHeight="1">
      <c r="A26" s="13"/>
      <c r="G26" s="14"/>
      <c r="H26" s="5"/>
      <c r="I26" s="13"/>
      <c r="J26" s="15"/>
      <c r="IV26" s="4"/>
    </row>
    <row r="27" spans="1:256">
      <c r="A27" s="19" t="s">
        <v>35</v>
      </c>
      <c r="B27" s="16"/>
      <c r="C27" s="16"/>
      <c r="D27" s="16"/>
      <c r="E27" s="16"/>
      <c r="F27" s="16"/>
      <c r="G27" s="17"/>
      <c r="H27" s="16"/>
      <c r="I27" s="16"/>
      <c r="J27" s="18"/>
    </row>
    <row r="28" spans="1:256" s="2" customFormat="1" ht="51" customHeight="1">
      <c r="A28" s="13" t="s">
        <v>36</v>
      </c>
      <c r="B28" s="67" t="s">
        <v>79</v>
      </c>
      <c r="C28" s="68"/>
      <c r="D28" s="68"/>
      <c r="E28" s="68"/>
      <c r="F28" s="68"/>
      <c r="G28" s="14" t="s">
        <v>38</v>
      </c>
      <c r="H28" s="5" t="s">
        <v>113</v>
      </c>
      <c r="I28" s="13" t="s">
        <v>7</v>
      </c>
      <c r="J28" s="15">
        <v>6616.71</v>
      </c>
    </row>
    <row r="29" spans="1:256" s="2" customFormat="1" ht="45" customHeight="1">
      <c r="A29" s="13" t="s">
        <v>37</v>
      </c>
      <c r="B29" s="67" t="s">
        <v>80</v>
      </c>
      <c r="C29" s="68"/>
      <c r="D29" s="68"/>
      <c r="E29" s="68"/>
      <c r="F29" s="68"/>
      <c r="G29" s="14" t="s">
        <v>39</v>
      </c>
      <c r="H29" s="5" t="s">
        <v>117</v>
      </c>
      <c r="I29" s="13" t="s">
        <v>30</v>
      </c>
      <c r="J29" s="15">
        <v>4784.1099999999997</v>
      </c>
    </row>
    <row r="30" spans="1:256" s="2" customFormat="1" ht="33.75" customHeight="1">
      <c r="A30" s="13" t="s">
        <v>40</v>
      </c>
      <c r="B30" s="67" t="s">
        <v>123</v>
      </c>
      <c r="C30" s="68"/>
      <c r="D30" s="68"/>
      <c r="E30" s="68"/>
      <c r="F30" s="68"/>
      <c r="G30" s="14" t="s">
        <v>129</v>
      </c>
      <c r="H30" s="5" t="s">
        <v>124</v>
      </c>
      <c r="I30" s="13" t="s">
        <v>41</v>
      </c>
      <c r="J30" s="15">
        <v>459.27</v>
      </c>
    </row>
    <row r="31" spans="1:256" s="2" customFormat="1" ht="114.75" customHeight="1">
      <c r="A31" s="13" t="s">
        <v>42</v>
      </c>
      <c r="B31" s="63" t="s">
        <v>81</v>
      </c>
      <c r="C31" s="64"/>
      <c r="D31" s="64"/>
      <c r="E31" s="64"/>
      <c r="F31" s="64"/>
      <c r="G31" s="14" t="s">
        <v>9</v>
      </c>
      <c r="H31" s="5" t="s">
        <v>104</v>
      </c>
      <c r="I31" s="13" t="s">
        <v>10</v>
      </c>
      <c r="J31" s="15">
        <f>376.28+289.08+266.63</f>
        <v>931.9899999999999</v>
      </c>
    </row>
    <row r="32" spans="1:256" s="2" customFormat="1" ht="42" customHeight="1">
      <c r="A32" s="13" t="s">
        <v>43</v>
      </c>
      <c r="B32" s="63" t="s">
        <v>83</v>
      </c>
      <c r="C32" s="64"/>
      <c r="D32" s="64"/>
      <c r="E32" s="64"/>
      <c r="F32" s="64"/>
      <c r="G32" s="14" t="s">
        <v>45</v>
      </c>
      <c r="H32" s="5" t="s">
        <v>44</v>
      </c>
      <c r="I32" s="13" t="s">
        <v>17</v>
      </c>
      <c r="J32" s="15">
        <f>J29*0.15</f>
        <v>717.61649999999997</v>
      </c>
    </row>
    <row r="33" spans="1:13" s="2" customFormat="1" ht="42.75" customHeight="1">
      <c r="A33" s="13" t="s">
        <v>46</v>
      </c>
      <c r="B33" s="63" t="s">
        <v>82</v>
      </c>
      <c r="C33" s="64"/>
      <c r="D33" s="64"/>
      <c r="E33" s="64"/>
      <c r="F33" s="64"/>
      <c r="G33" s="14" t="s">
        <v>47</v>
      </c>
      <c r="H33" s="5" t="s">
        <v>105</v>
      </c>
      <c r="I33" s="13" t="s">
        <v>17</v>
      </c>
      <c r="J33" s="15">
        <f>J29*0.25</f>
        <v>1196.0274999999999</v>
      </c>
    </row>
    <row r="34" spans="1:13" s="2" customFormat="1" ht="39" customHeight="1">
      <c r="A34" s="13" t="s">
        <v>125</v>
      </c>
      <c r="B34" s="63" t="s">
        <v>126</v>
      </c>
      <c r="C34" s="64"/>
      <c r="D34" s="64"/>
      <c r="E34" s="64"/>
      <c r="F34" s="64"/>
      <c r="G34" s="5" t="s">
        <v>117</v>
      </c>
      <c r="H34" s="5" t="s">
        <v>117</v>
      </c>
      <c r="I34" s="13" t="s">
        <v>30</v>
      </c>
      <c r="J34" s="15">
        <v>4784.1099999999997</v>
      </c>
    </row>
    <row r="35" spans="1:13" s="2" customFormat="1" ht="24" customHeight="1">
      <c r="A35" s="13" t="s">
        <v>127</v>
      </c>
      <c r="B35" s="63" t="s">
        <v>128</v>
      </c>
      <c r="C35" s="64"/>
      <c r="D35" s="64"/>
      <c r="E35" s="64"/>
      <c r="F35" s="64"/>
      <c r="G35" s="14" t="s">
        <v>130</v>
      </c>
      <c r="H35" s="5" t="s">
        <v>146</v>
      </c>
      <c r="I35" s="13" t="s">
        <v>41</v>
      </c>
      <c r="J35" s="15">
        <v>401.87</v>
      </c>
    </row>
    <row r="36" spans="1:13" ht="14.25" customHeight="1">
      <c r="A36" s="13"/>
      <c r="B36" s="63"/>
      <c r="C36" s="64"/>
      <c r="D36" s="64"/>
      <c r="E36" s="64"/>
      <c r="F36" s="64"/>
      <c r="G36" s="14"/>
      <c r="H36" s="5"/>
      <c r="I36" s="13"/>
      <c r="J36" s="15"/>
    </row>
    <row r="37" spans="1:13">
      <c r="A37" s="19" t="s">
        <v>48</v>
      </c>
      <c r="B37" s="16"/>
      <c r="C37" s="16"/>
      <c r="D37" s="16"/>
      <c r="E37" s="16"/>
      <c r="F37" s="16"/>
      <c r="G37" s="17"/>
      <c r="H37" s="16"/>
      <c r="I37" s="16"/>
      <c r="J37" s="18"/>
    </row>
    <row r="38" spans="1:13" s="2" customFormat="1" ht="132" customHeight="1">
      <c r="A38" s="13" t="s">
        <v>49</v>
      </c>
      <c r="B38" s="65" t="s">
        <v>84</v>
      </c>
      <c r="C38" s="66"/>
      <c r="D38" s="66"/>
      <c r="E38" s="66"/>
      <c r="F38" s="66"/>
      <c r="G38" s="14" t="s">
        <v>9</v>
      </c>
      <c r="H38" s="21" t="s">
        <v>106</v>
      </c>
      <c r="I38" s="13" t="s">
        <v>50</v>
      </c>
      <c r="J38" s="15">
        <v>217.48</v>
      </c>
    </row>
    <row r="39" spans="1:13" s="2" customFormat="1" ht="54" customHeight="1">
      <c r="A39" s="13" t="s">
        <v>51</v>
      </c>
      <c r="B39" s="63" t="s">
        <v>132</v>
      </c>
      <c r="C39" s="64"/>
      <c r="D39" s="64"/>
      <c r="E39" s="64"/>
      <c r="F39" s="64"/>
      <c r="G39" s="14" t="s">
        <v>133</v>
      </c>
      <c r="H39" s="21" t="s">
        <v>147</v>
      </c>
      <c r="I39" s="13" t="s">
        <v>50</v>
      </c>
      <c r="J39" s="15">
        <v>30.19</v>
      </c>
      <c r="M39" s="21"/>
    </row>
    <row r="40" spans="1:13" s="2" customFormat="1" ht="18.75" customHeight="1">
      <c r="A40" s="13" t="s">
        <v>52</v>
      </c>
      <c r="B40" s="63" t="s">
        <v>134</v>
      </c>
      <c r="C40" s="64"/>
      <c r="D40" s="64"/>
      <c r="E40" s="64"/>
      <c r="F40" s="64"/>
      <c r="G40" s="14" t="s">
        <v>9</v>
      </c>
      <c r="H40" s="22" t="s">
        <v>107</v>
      </c>
      <c r="I40" s="13" t="s">
        <v>11</v>
      </c>
      <c r="J40" s="15">
        <v>4</v>
      </c>
    </row>
    <row r="41" spans="1:13" s="2" customFormat="1" ht="18.75" customHeight="1">
      <c r="A41" s="13" t="s">
        <v>131</v>
      </c>
      <c r="B41" s="64" t="s">
        <v>135</v>
      </c>
      <c r="C41" s="64"/>
      <c r="D41" s="64"/>
      <c r="E41" s="64"/>
      <c r="F41" s="64"/>
      <c r="G41" s="14" t="s">
        <v>136</v>
      </c>
      <c r="H41" s="22" t="s">
        <v>138</v>
      </c>
      <c r="I41" s="13" t="s">
        <v>137</v>
      </c>
      <c r="J41" s="15">
        <v>177</v>
      </c>
    </row>
    <row r="42" spans="1:13">
      <c r="A42" s="13"/>
      <c r="B42" s="19"/>
      <c r="C42" s="19"/>
      <c r="D42" s="19"/>
      <c r="E42" s="19"/>
      <c r="F42" s="16"/>
      <c r="G42" s="14"/>
      <c r="H42" s="22"/>
      <c r="I42" s="13"/>
      <c r="J42" s="15"/>
    </row>
    <row r="43" spans="1:13">
      <c r="A43" s="19" t="s">
        <v>53</v>
      </c>
      <c r="B43" s="16"/>
      <c r="C43" s="16"/>
      <c r="D43" s="16"/>
      <c r="E43" s="16"/>
      <c r="F43" s="16"/>
      <c r="G43" s="17"/>
      <c r="H43" s="16"/>
      <c r="I43" s="16"/>
      <c r="J43" s="18"/>
    </row>
    <row r="44" spans="1:13" s="2" customFormat="1" ht="27" customHeight="1">
      <c r="A44" s="13" t="s">
        <v>54</v>
      </c>
      <c r="B44" s="63" t="s">
        <v>85</v>
      </c>
      <c r="C44" s="64"/>
      <c r="D44" s="64"/>
      <c r="E44" s="64"/>
      <c r="F44" s="64"/>
      <c r="G44" s="14" t="s">
        <v>9</v>
      </c>
      <c r="H44" s="5" t="s">
        <v>108</v>
      </c>
      <c r="I44" s="13" t="s">
        <v>7</v>
      </c>
      <c r="J44" s="15">
        <f>223.13+266.71+29.2+109.92+198.21+59.53+53.49+114.48+5.07+10.38</f>
        <v>1070.1199999999999</v>
      </c>
    </row>
    <row r="45" spans="1:13" s="2" customFormat="1" ht="27.75" customHeight="1">
      <c r="A45" s="13" t="s">
        <v>55</v>
      </c>
      <c r="B45" s="63" t="s">
        <v>86</v>
      </c>
      <c r="C45" s="64"/>
      <c r="D45" s="64"/>
      <c r="E45" s="64"/>
      <c r="F45" s="64"/>
      <c r="G45" s="14" t="s">
        <v>9</v>
      </c>
      <c r="H45" s="5" t="s">
        <v>109</v>
      </c>
      <c r="I45" s="13" t="s">
        <v>7</v>
      </c>
      <c r="J45" s="15">
        <f>70.48+82.95+10.43+66.96+62.77+19.06+17.01+38.63+2.49+4</f>
        <v>374.78</v>
      </c>
    </row>
    <row r="46" spans="1:13" s="2" customFormat="1" ht="54" customHeight="1">
      <c r="A46" s="13" t="s">
        <v>56</v>
      </c>
      <c r="B46" s="63" t="s">
        <v>87</v>
      </c>
      <c r="C46" s="64"/>
      <c r="D46" s="64"/>
      <c r="E46" s="64"/>
      <c r="F46" s="64"/>
      <c r="G46" s="14" t="s">
        <v>139</v>
      </c>
      <c r="H46" s="5" t="s">
        <v>140</v>
      </c>
      <c r="I46" s="13" t="s">
        <v>50</v>
      </c>
      <c r="J46" s="5" t="s">
        <v>141</v>
      </c>
    </row>
    <row r="47" spans="1:13" s="2" customFormat="1" ht="39" customHeight="1">
      <c r="A47" s="13" t="s">
        <v>57</v>
      </c>
      <c r="B47" s="63" t="s">
        <v>88</v>
      </c>
      <c r="C47" s="64"/>
      <c r="D47" s="64"/>
      <c r="E47" s="64"/>
      <c r="F47" s="64"/>
      <c r="G47" s="14" t="s">
        <v>9</v>
      </c>
      <c r="H47" s="5" t="s">
        <v>110</v>
      </c>
      <c r="I47" s="13" t="s">
        <v>8</v>
      </c>
      <c r="J47" s="15">
        <v>374.9</v>
      </c>
    </row>
    <row r="48" spans="1:13" s="2" customFormat="1" ht="39" customHeight="1">
      <c r="A48" s="13" t="s">
        <v>58</v>
      </c>
      <c r="B48" s="23" t="s">
        <v>142</v>
      </c>
      <c r="C48" s="23"/>
      <c r="D48" s="23"/>
      <c r="E48" s="23"/>
      <c r="F48" s="23"/>
      <c r="G48" s="14" t="s">
        <v>143</v>
      </c>
      <c r="H48" s="5" t="s">
        <v>144</v>
      </c>
      <c r="I48" s="13" t="s">
        <v>145</v>
      </c>
      <c r="J48" s="15">
        <v>43.35</v>
      </c>
    </row>
    <row r="49" spans="1:10" s="2" customFormat="1" ht="39" customHeight="1">
      <c r="A49" s="13"/>
      <c r="B49" s="23"/>
      <c r="C49" s="23"/>
      <c r="D49" s="23"/>
      <c r="E49" s="23"/>
      <c r="F49" s="23"/>
      <c r="G49" s="14"/>
      <c r="H49" s="5"/>
      <c r="I49" s="13"/>
      <c r="J49" s="15"/>
    </row>
    <row r="50" spans="1:10">
      <c r="A50" s="16"/>
      <c r="B50" s="16"/>
      <c r="C50" s="16"/>
      <c r="D50" s="16"/>
      <c r="E50" s="16"/>
      <c r="F50" s="16"/>
      <c r="G50" s="17"/>
      <c r="H50" s="16"/>
      <c r="I50" s="16"/>
      <c r="J50" s="16"/>
    </row>
    <row r="51" spans="1:10">
      <c r="A51" s="19" t="s">
        <v>59</v>
      </c>
      <c r="B51" s="16"/>
      <c r="C51" s="16"/>
      <c r="D51" s="16"/>
      <c r="E51" s="16"/>
      <c r="F51" s="16"/>
      <c r="G51" s="17"/>
      <c r="H51" s="16"/>
      <c r="I51" s="16"/>
      <c r="J51" s="18"/>
    </row>
    <row r="52" spans="1:10" ht="12.75" customHeight="1">
      <c r="A52" s="13" t="s">
        <v>60</v>
      </c>
      <c r="B52" s="63" t="s">
        <v>89</v>
      </c>
      <c r="C52" s="64"/>
      <c r="D52" s="64"/>
      <c r="E52" s="64"/>
      <c r="F52" s="64"/>
      <c r="G52" s="14" t="s">
        <v>9</v>
      </c>
      <c r="H52" s="5" t="s">
        <v>111</v>
      </c>
      <c r="I52" s="13" t="s">
        <v>11</v>
      </c>
      <c r="J52" s="15">
        <v>6</v>
      </c>
    </row>
    <row r="53" spans="1:10" ht="12.75" customHeight="1">
      <c r="A53" s="13" t="s">
        <v>61</v>
      </c>
      <c r="B53" s="63" t="s">
        <v>90</v>
      </c>
      <c r="C53" s="64"/>
      <c r="D53" s="64"/>
      <c r="E53" s="64"/>
      <c r="F53" s="64"/>
      <c r="G53" s="14" t="s">
        <v>9</v>
      </c>
      <c r="H53" s="5" t="s">
        <v>111</v>
      </c>
      <c r="I53" s="13" t="s">
        <v>11</v>
      </c>
      <c r="J53" s="15">
        <v>6</v>
      </c>
    </row>
    <row r="54" spans="1:10" ht="21" customHeight="1">
      <c r="A54" s="13" t="s">
        <v>62</v>
      </c>
      <c r="B54" s="63" t="s">
        <v>91</v>
      </c>
      <c r="C54" s="64"/>
      <c r="D54" s="64"/>
      <c r="E54" s="64"/>
      <c r="F54" s="64"/>
      <c r="G54" s="14" t="s">
        <v>9</v>
      </c>
      <c r="H54" s="5" t="s">
        <v>111</v>
      </c>
      <c r="I54" s="13" t="s">
        <v>11</v>
      </c>
      <c r="J54" s="15">
        <v>6</v>
      </c>
    </row>
    <row r="55" spans="1:10" ht="16.5" customHeight="1">
      <c r="A55" s="13" t="s">
        <v>63</v>
      </c>
      <c r="B55" s="63" t="s">
        <v>92</v>
      </c>
      <c r="C55" s="64"/>
      <c r="D55" s="64"/>
      <c r="E55" s="64"/>
      <c r="F55" s="64"/>
      <c r="G55" s="14" t="s">
        <v>64</v>
      </c>
      <c r="H55" s="5" t="s">
        <v>112</v>
      </c>
      <c r="I55" s="13" t="s">
        <v>30</v>
      </c>
      <c r="J55" s="15">
        <v>6.75</v>
      </c>
    </row>
    <row r="56" spans="1:10">
      <c r="A56" s="13"/>
      <c r="B56" s="19"/>
      <c r="C56" s="16"/>
      <c r="D56" s="16"/>
      <c r="E56" s="16"/>
      <c r="F56" s="16"/>
      <c r="G56" s="14"/>
      <c r="H56" s="5"/>
      <c r="I56" s="13"/>
      <c r="J56" s="15"/>
    </row>
    <row r="57" spans="1:10">
      <c r="A57" s="19" t="s">
        <v>65</v>
      </c>
      <c r="B57" s="16"/>
      <c r="C57" s="16"/>
      <c r="D57" s="16"/>
      <c r="E57" s="16"/>
      <c r="F57" s="16"/>
      <c r="G57" s="17"/>
      <c r="H57" s="16"/>
      <c r="I57" s="16"/>
      <c r="J57" s="18"/>
    </row>
    <row r="58" spans="1:10" ht="37.5" customHeight="1">
      <c r="A58" s="13" t="s">
        <v>66</v>
      </c>
      <c r="B58" s="59" t="s">
        <v>67</v>
      </c>
      <c r="C58" s="59"/>
      <c r="D58" s="59"/>
      <c r="E58" s="59"/>
      <c r="F58" s="16"/>
      <c r="G58" s="14" t="s">
        <v>38</v>
      </c>
      <c r="H58" s="5" t="s">
        <v>114</v>
      </c>
      <c r="I58" s="13" t="s">
        <v>30</v>
      </c>
      <c r="J58" s="15">
        <f>J28</f>
        <v>6616.71</v>
      </c>
    </row>
    <row r="71" spans="3:3">
      <c r="C71" t="s">
        <v>116</v>
      </c>
    </row>
    <row r="77" spans="3:3">
      <c r="C77" t="s">
        <v>115</v>
      </c>
    </row>
  </sheetData>
  <mergeCells count="36">
    <mergeCell ref="A1:J1"/>
    <mergeCell ref="B9:F9"/>
    <mergeCell ref="B10:F10"/>
    <mergeCell ref="B13:F13"/>
    <mergeCell ref="B14:F14"/>
    <mergeCell ref="B23:F23"/>
    <mergeCell ref="B15:F15"/>
    <mergeCell ref="B18:F18"/>
    <mergeCell ref="B19:F19"/>
    <mergeCell ref="B20:F20"/>
    <mergeCell ref="B28:F28"/>
    <mergeCell ref="B25:F25"/>
    <mergeCell ref="B24:F24"/>
    <mergeCell ref="B21:F21"/>
    <mergeCell ref="B22:F22"/>
    <mergeCell ref="B29:F29"/>
    <mergeCell ref="B30:F30"/>
    <mergeCell ref="B31:F31"/>
    <mergeCell ref="B32:F32"/>
    <mergeCell ref="B33:F33"/>
    <mergeCell ref="B36:F36"/>
    <mergeCell ref="B34:F34"/>
    <mergeCell ref="B35:F35"/>
    <mergeCell ref="B38:F38"/>
    <mergeCell ref="B40:F40"/>
    <mergeCell ref="B44:F44"/>
    <mergeCell ref="B54:F54"/>
    <mergeCell ref="B55:F55"/>
    <mergeCell ref="B39:F39"/>
    <mergeCell ref="B41:F41"/>
    <mergeCell ref="B58:E58"/>
    <mergeCell ref="B45:F45"/>
    <mergeCell ref="B46:F46"/>
    <mergeCell ref="B47:F47"/>
    <mergeCell ref="B52:F52"/>
    <mergeCell ref="B53:F53"/>
  </mergeCells>
  <pageMargins left="0.25" right="0.25" top="0.75" bottom="0.75" header="0.3" footer="0.3"/>
  <pageSetup paperSize="295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Prefeitura Katia</cp:lastModifiedBy>
  <cp:lastPrinted>2015-04-17T20:03:44Z</cp:lastPrinted>
  <dcterms:created xsi:type="dcterms:W3CDTF">2009-07-15T01:15:30Z</dcterms:created>
  <dcterms:modified xsi:type="dcterms:W3CDTF">2015-04-24T13:06:59Z</dcterms:modified>
</cp:coreProperties>
</file>