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895" windowHeight="4245" tabRatio="743" firstSheet="5" activeTab="5"/>
  </bookViews>
  <sheets>
    <sheet name="Espec.HB fl. 01,03 e 04" sheetId="1" state="hidden" r:id="rId1"/>
    <sheet name="Espec.HB fl. 02" sheetId="2" state="hidden" r:id="rId2"/>
    <sheet name="Plan1" sheetId="3" state="hidden" r:id="rId3"/>
    <sheet name="Orçamento_Hab" sheetId="4" state="hidden" r:id="rId4"/>
    <sheet name="Espelho-Hab" sheetId="5" state="hidden" r:id="rId5"/>
    <sheet name="Cronog-hab" sheetId="6" r:id="rId6"/>
  </sheets>
  <definedNames>
    <definedName name="_xlnm.Print_Area" localSheetId="5">'Cronog-hab'!$B$1:$S$36</definedName>
    <definedName name="_xlnm.Print_Area" localSheetId="4">'Espelho-Hab'!$B$1:$Y$72</definedName>
    <definedName name="_xlnm.Print_Area" localSheetId="3">'Orçamento_Hab'!$B$4:$L$305</definedName>
    <definedName name="_xlnm.Print_Titles" localSheetId="0">'Espec.HB fl. 01,03 e 04'!$1:$6</definedName>
    <definedName name="_xlnm.Print_Titles" localSheetId="3">'Orçamento_Hab'!$4:$11</definedName>
  </definedNames>
  <calcPr fullCalcOnLoad="1"/>
</workbook>
</file>

<file path=xl/comments4.xml><?xml version="1.0" encoding="utf-8"?>
<comments xmlns="http://schemas.openxmlformats.org/spreadsheetml/2006/main">
  <authors>
    <author>Um usu?rio do Microsoft Office satisfeito</author>
  </authors>
  <commentList>
    <comment ref="J6" authorId="0">
      <text>
        <r>
          <rPr>
            <sz val="8"/>
            <rFont val="Tahoma"/>
            <family val="0"/>
          </rPr>
          <t>Célula desprotegida</t>
        </r>
      </text>
    </comment>
    <comment ref="E7" authorId="0">
      <text>
        <r>
          <rPr>
            <sz val="8"/>
            <rFont val="Tahoma"/>
            <family val="0"/>
          </rPr>
          <t>Célula desprotegida</t>
        </r>
      </text>
    </comment>
    <comment ref="J7" authorId="0">
      <text>
        <r>
          <rPr>
            <sz val="8"/>
            <rFont val="Tahoma"/>
            <family val="0"/>
          </rPr>
          <t>Célula desprotegida</t>
        </r>
      </text>
    </comment>
    <comment ref="E8" authorId="0">
      <text>
        <r>
          <rPr>
            <sz val="8"/>
            <rFont val="Tahoma"/>
            <family val="0"/>
          </rPr>
          <t>Célula desprotegida</t>
        </r>
      </text>
    </comment>
    <comment ref="J8" authorId="0">
      <text>
        <r>
          <rPr>
            <sz val="8"/>
            <rFont val="Tahoma"/>
            <family val="0"/>
          </rPr>
          <t>Célula desprotegida</t>
        </r>
      </text>
    </comment>
  </commentList>
</comments>
</file>

<file path=xl/comments5.xml><?xml version="1.0" encoding="utf-8"?>
<comments xmlns="http://schemas.openxmlformats.org/spreadsheetml/2006/main">
  <authors>
    <author>Um usu?rio do Microsoft Office satisfeito</author>
  </authors>
  <commentList>
    <comment ref="S11" authorId="0">
      <text>
        <r>
          <rPr>
            <sz val="8"/>
            <rFont val="Tahoma"/>
            <family val="0"/>
          </rPr>
          <t xml:space="preserve">Células Desprotegidas
</t>
        </r>
      </text>
    </comment>
    <comment ref="W11" authorId="0">
      <text>
        <r>
          <rPr>
            <sz val="8"/>
            <rFont val="Tahoma"/>
            <family val="0"/>
          </rPr>
          <t xml:space="preserve">Células Desprotegidas
</t>
        </r>
      </text>
    </comment>
    <comment ref="S14" authorId="0">
      <text>
        <r>
          <rPr>
            <sz val="8"/>
            <rFont val="Tahoma"/>
            <family val="0"/>
          </rPr>
          <t xml:space="preserve">Células Desprotegidas
</t>
        </r>
      </text>
    </comment>
    <comment ref="W14" authorId="0">
      <text>
        <r>
          <rPr>
            <sz val="8"/>
            <rFont val="Tahoma"/>
            <family val="0"/>
          </rPr>
          <t xml:space="preserve">Células Desprotegidas
</t>
        </r>
      </text>
    </comment>
    <comment ref="B17" authorId="0">
      <text>
        <r>
          <rPr>
            <sz val="8"/>
            <rFont val="Tahoma"/>
            <family val="0"/>
          </rPr>
          <t xml:space="preserve">Células Desprotegidas
</t>
        </r>
      </text>
    </comment>
    <comment ref="B20" authorId="0">
      <text>
        <r>
          <rPr>
            <sz val="8"/>
            <rFont val="Tahoma"/>
            <family val="0"/>
          </rPr>
          <t xml:space="preserve">Células Desprotegidas
</t>
        </r>
      </text>
    </comment>
    <comment ref="O20" authorId="0">
      <text>
        <r>
          <rPr>
            <sz val="8"/>
            <rFont val="Tahoma"/>
            <family val="0"/>
          </rPr>
          <t xml:space="preserve">Células Desprotegidas
</t>
        </r>
      </text>
    </comment>
    <comment ref="U20" authorId="0">
      <text>
        <r>
          <rPr>
            <sz val="8"/>
            <rFont val="Tahoma"/>
            <family val="0"/>
          </rPr>
          <t xml:space="preserve">Células Desprotegidas
</t>
        </r>
      </text>
    </comment>
    <comment ref="Y20" authorId="0">
      <text>
        <r>
          <rPr>
            <sz val="8"/>
            <rFont val="Tahoma"/>
            <family val="0"/>
          </rPr>
          <t xml:space="preserve">Células Desprotegidas
</t>
        </r>
      </text>
    </comment>
    <comment ref="Y31" authorId="0">
      <text>
        <r>
          <rPr>
            <sz val="8"/>
            <rFont val="Tahoma"/>
            <family val="0"/>
          </rPr>
          <t xml:space="preserve">Células Desprotegidas
</t>
        </r>
      </text>
    </comment>
    <comment ref="C69" authorId="0">
      <text>
        <r>
          <rPr>
            <sz val="8"/>
            <rFont val="Tahoma"/>
            <family val="0"/>
          </rPr>
          <t xml:space="preserve">Células Desprotegidas
09/05/2005
</t>
        </r>
      </text>
    </comment>
  </commentList>
</comments>
</file>

<file path=xl/comments6.xml><?xml version="1.0" encoding="utf-8"?>
<comments xmlns="http://schemas.openxmlformats.org/spreadsheetml/2006/main">
  <authors>
    <author>Um usu?rio do Microsoft Office satisfeito</author>
  </authors>
  <commentList>
    <comment ref="D3" authorId="0">
      <text>
        <r>
          <rPr>
            <sz val="8"/>
            <rFont val="Tahoma"/>
            <family val="0"/>
          </rPr>
          <t>Entre com o Nome do Programa</t>
        </r>
      </text>
    </comment>
    <comment ref="O3" authorId="0">
      <text>
        <r>
          <rPr>
            <sz val="8"/>
            <rFont val="Tahoma"/>
            <family val="0"/>
          </rPr>
          <t xml:space="preserve">Entre com o nome da Modalidade
</t>
        </r>
      </text>
    </comment>
    <comment ref="D4" authorId="0">
      <text>
        <r>
          <rPr>
            <sz val="8"/>
            <rFont val="Tahoma"/>
            <family val="0"/>
          </rPr>
          <t xml:space="preserve">Entre com o nome do Empreendimento
</t>
        </r>
      </text>
    </comment>
    <comment ref="D5" authorId="0">
      <text>
        <r>
          <rPr>
            <sz val="8"/>
            <rFont val="Tahoma"/>
            <family val="0"/>
          </rPr>
          <t xml:space="preserve">Entre com o nome do Proponente
</t>
        </r>
      </text>
    </comment>
    <comment ref="D6" authorId="0">
      <text>
        <r>
          <rPr>
            <sz val="8"/>
            <rFont val="Tahoma"/>
            <family val="0"/>
          </rPr>
          <t xml:space="preserve">Entre com o nome da Construtora
</t>
        </r>
      </text>
    </comment>
    <comment ref="E8" authorId="0">
      <text>
        <r>
          <rPr>
            <sz val="8"/>
            <rFont val="Tahoma"/>
            <family val="0"/>
          </rPr>
          <t xml:space="preserve">Entre com o nome do Responsável Técnico
</t>
        </r>
      </text>
    </comment>
    <comment ref="M8" authorId="0">
      <text>
        <r>
          <rPr>
            <sz val="8"/>
            <rFont val="Tahoma"/>
            <family val="0"/>
          </rPr>
          <t>Entre com o número do CREA</t>
        </r>
      </text>
    </comment>
    <comment ref="C33" authorId="0">
      <text>
        <r>
          <rPr>
            <sz val="8"/>
            <rFont val="Tahoma"/>
            <family val="0"/>
          </rPr>
          <t>Entre com a Data</t>
        </r>
      </text>
    </comment>
  </commentList>
</comments>
</file>

<file path=xl/sharedStrings.xml><?xml version="1.0" encoding="utf-8"?>
<sst xmlns="http://schemas.openxmlformats.org/spreadsheetml/2006/main" count="1202" uniqueCount="792">
  <si>
    <t>Ponto de venda</t>
  </si>
  <si>
    <t>Processo número</t>
  </si>
  <si>
    <t>Folha</t>
  </si>
  <si>
    <t>CAIXA ECONÔMICA FEDERAL</t>
  </si>
  <si>
    <t>RESUMO DAS ESPECIFICAÇÕES TÉCNICAS - Habitação</t>
  </si>
  <si>
    <t>1-IDENTIFICAÇÃO</t>
  </si>
  <si>
    <t>programa</t>
  </si>
  <si>
    <t>modalidade</t>
  </si>
  <si>
    <t>x</t>
  </si>
  <si>
    <t>construção</t>
  </si>
  <si>
    <t>ampl. / melhoria</t>
  </si>
  <si>
    <t>cliente</t>
  </si>
  <si>
    <t>aquis. ter. const.</t>
  </si>
  <si>
    <t>conclusão</t>
  </si>
  <si>
    <t>endereço do imóvel</t>
  </si>
  <si>
    <t>número</t>
  </si>
  <si>
    <t>andar</t>
  </si>
  <si>
    <t>apartamento</t>
  </si>
  <si>
    <t>outros complementos</t>
  </si>
  <si>
    <t>bairro</t>
  </si>
  <si>
    <t>cidade</t>
  </si>
  <si>
    <t>estado</t>
  </si>
  <si>
    <t>Curitbanos</t>
  </si>
  <si>
    <t>S.C</t>
  </si>
  <si>
    <t>2-SERVIÇOS PRELIMINARES</t>
  </si>
  <si>
    <t>3-INFRA-ESTRUTURA</t>
  </si>
  <si>
    <t>4-SUPRA-ESTRUTURA</t>
  </si>
  <si>
    <t>(marcar com X  o serviço previsto)</t>
  </si>
  <si>
    <t>(marcar com X o serviço previsto)</t>
  </si>
  <si>
    <t>(preencher com o número corresp.)</t>
  </si>
  <si>
    <t>serviços gerais</t>
  </si>
  <si>
    <t>serviços iniciais</t>
  </si>
  <si>
    <t>mov. terra</t>
  </si>
  <si>
    <t>fundação</t>
  </si>
  <si>
    <t>elemento</t>
  </si>
  <si>
    <t>tipo</t>
  </si>
  <si>
    <t>levantamento</t>
  </si>
  <si>
    <t>X</t>
  </si>
  <si>
    <t>tapume</t>
  </si>
  <si>
    <t>escavação</t>
  </si>
  <si>
    <t>pedra argamassada</t>
  </si>
  <si>
    <t>conc. arm. fck .......</t>
  </si>
  <si>
    <t>projetos</t>
  </si>
  <si>
    <t>barracões</t>
  </si>
  <si>
    <t>reaterro</t>
  </si>
  <si>
    <t>estaca metálica</t>
  </si>
  <si>
    <t>conc. pré-mold.</t>
  </si>
  <si>
    <t>aprovações</t>
  </si>
  <si>
    <t>ferramentas</t>
  </si>
  <si>
    <t>at. apiloado</t>
  </si>
  <si>
    <t>estaca concreto</t>
  </si>
  <si>
    <t>vigas</t>
  </si>
  <si>
    <t>aço</t>
  </si>
  <si>
    <t>orçamento</t>
  </si>
  <si>
    <t>placas</t>
  </si>
  <si>
    <t>sapata</t>
  </si>
  <si>
    <t>lajes</t>
  </si>
  <si>
    <t>madeira</t>
  </si>
  <si>
    <t>sapata corrida</t>
  </si>
  <si>
    <t>escadas</t>
  </si>
  <si>
    <t>alven. estrutural</t>
  </si>
  <si>
    <t>alv. de embasamento</t>
  </si>
  <si>
    <t>reservat.</t>
  </si>
  <si>
    <t>concreto celular</t>
  </si>
  <si>
    <t>tubulão</t>
  </si>
  <si>
    <t>baldrame</t>
  </si>
  <si>
    <t>5-PAREDES E PAINÉIS</t>
  </si>
  <si>
    <t>(preencher com o número do tipo correspondente)</t>
  </si>
  <si>
    <t>alvenaria</t>
  </si>
  <si>
    <t>granito</t>
  </si>
  <si>
    <t>fibrocimento</t>
  </si>
  <si>
    <t>fibra de vidro</t>
  </si>
  <si>
    <t>tijolo refratário</t>
  </si>
  <si>
    <t>divisórias</t>
  </si>
  <si>
    <t>mármore</t>
  </si>
  <si>
    <t>premoldado</t>
  </si>
  <si>
    <t>mármore sintético</t>
  </si>
  <si>
    <t>brises</t>
  </si>
  <si>
    <t>gesso</t>
  </si>
  <si>
    <t>bancadas</t>
  </si>
  <si>
    <t>compensado</t>
  </si>
  <si>
    <t>aço inox</t>
  </si>
  <si>
    <t>tijolo cerâmico furado</t>
  </si>
  <si>
    <t>cx. ar condic.</t>
  </si>
  <si>
    <t>miolo leve</t>
  </si>
  <si>
    <t>alumínio</t>
  </si>
  <si>
    <t>bloco de cimento/areia</t>
  </si>
  <si>
    <t>muros divis.</t>
  </si>
  <si>
    <t>concreto</t>
  </si>
  <si>
    <t>vidro</t>
  </si>
  <si>
    <t>tijolo maciço</t>
  </si>
  <si>
    <t>esquadrias</t>
  </si>
  <si>
    <t>portas de ent. / soc.</t>
  </si>
  <si>
    <t>janelas</t>
  </si>
  <si>
    <t>madeira maciça</t>
  </si>
  <si>
    <t>chapa de aço</t>
  </si>
  <si>
    <t>portas de serviço</t>
  </si>
  <si>
    <t>basculantes</t>
  </si>
  <si>
    <t>madeira compensada</t>
  </si>
  <si>
    <t>ferro</t>
  </si>
  <si>
    <t>portas internas</t>
  </si>
  <si>
    <t>portões</t>
  </si>
  <si>
    <t>aglomerado</t>
  </si>
  <si>
    <t>metalon</t>
  </si>
  <si>
    <t>portas de BWC</t>
  </si>
  <si>
    <t>gradis</t>
  </si>
  <si>
    <t>miolo mole</t>
  </si>
  <si>
    <t>porta corta-fogo</t>
  </si>
  <si>
    <t>alçapões</t>
  </si>
  <si>
    <t>6-FERRAGENS</t>
  </si>
  <si>
    <t>(preencher campos indicados)</t>
  </si>
  <si>
    <t>padrão de qualidade</t>
  </si>
  <si>
    <t>acabamento</t>
  </si>
  <si>
    <t>vidros</t>
  </si>
  <si>
    <t>local de aplicação</t>
  </si>
  <si>
    <t>dobradiças</t>
  </si>
  <si>
    <t>cromado</t>
  </si>
  <si>
    <t>liso</t>
  </si>
  <si>
    <t>fechaduras</t>
  </si>
  <si>
    <t>soprano</t>
  </si>
  <si>
    <t>laminado</t>
  </si>
  <si>
    <t>ferrolhos</t>
  </si>
  <si>
    <t>martelado</t>
  </si>
  <si>
    <t>cremonas</t>
  </si>
  <si>
    <t>fantasia</t>
  </si>
  <si>
    <t>tarjetas</t>
  </si>
  <si>
    <t>temperado</t>
  </si>
  <si>
    <t>7-COBERTURA E PROTEÇÕES</t>
  </si>
  <si>
    <t>(marcar com X a opção desejada)</t>
  </si>
  <si>
    <t>impermeabilizações e isolamentos</t>
  </si>
  <si>
    <t>estrutura</t>
  </si>
  <si>
    <t>telha</t>
  </si>
  <si>
    <t>rufos e caixas</t>
  </si>
  <si>
    <t>local</t>
  </si>
  <si>
    <t>cerâmica</t>
  </si>
  <si>
    <t>Cx. d'água</t>
  </si>
  <si>
    <t>chapa galvanizada</t>
  </si>
  <si>
    <t>banheiros</t>
  </si>
  <si>
    <t>pvc</t>
  </si>
  <si>
    <t>cozinha/lavanderia</t>
  </si>
  <si>
    <t>laje descoberta</t>
  </si>
  <si>
    <t>calhas</t>
  </si>
  <si>
    <t>tinta betuminosa</t>
  </si>
  <si>
    <t>13-INSTALAÇÕES</t>
  </si>
  <si>
    <t>ELÉTRICAS E TELEFÔNICAS</t>
  </si>
  <si>
    <t>(preencher os quadros, indicando mais de uma opção, se for o caso, não admitindo o termo similar)</t>
  </si>
  <si>
    <t>marca</t>
  </si>
  <si>
    <t>eletrodutos</t>
  </si>
  <si>
    <t>corrugada</t>
  </si>
  <si>
    <t>Pirreli</t>
  </si>
  <si>
    <t>cabos</t>
  </si>
  <si>
    <t>cobre</t>
  </si>
  <si>
    <t>Corfio</t>
  </si>
  <si>
    <t xml:space="preserve"> </t>
  </si>
  <si>
    <t>interruptores</t>
  </si>
  <si>
    <t>embutir</t>
  </si>
  <si>
    <t>Fame</t>
  </si>
  <si>
    <t>tomadas</t>
  </si>
  <si>
    <r>
      <t>Nº DE PONTOS POR CÔMODOS</t>
    </r>
    <r>
      <rPr>
        <sz val="6.5"/>
        <rFont val="Arial"/>
        <family val="2"/>
      </rPr>
      <t xml:space="preserve"> ( preencher com a numeração relacionada aos tipos abaixo)</t>
    </r>
  </si>
  <si>
    <t>Quartos</t>
  </si>
  <si>
    <t>Sala</t>
  </si>
  <si>
    <t>Cozinha</t>
  </si>
  <si>
    <t>Banheiro</t>
  </si>
  <si>
    <t>Área de Serviço</t>
  </si>
  <si>
    <t>pontos de luz</t>
  </si>
  <si>
    <t>HIDRÁULICAS / SANITÁRIAS</t>
  </si>
  <si>
    <t>Caixa D'água</t>
  </si>
  <si>
    <t>Capacidade</t>
  </si>
  <si>
    <t>Tipo/Marca</t>
  </si>
  <si>
    <t>Tub. Água Fria</t>
  </si>
  <si>
    <t>PVC</t>
  </si>
  <si>
    <t>Galvanizado</t>
  </si>
  <si>
    <t>Cobre</t>
  </si>
  <si>
    <t xml:space="preserve">Moldada no </t>
  </si>
  <si>
    <t>500L</t>
  </si>
  <si>
    <t>Tub. Água quente</t>
  </si>
  <si>
    <t>Pré-Moldada</t>
  </si>
  <si>
    <t>plastica</t>
  </si>
  <si>
    <t>Fibratec</t>
  </si>
  <si>
    <t>Esgoto Sanitário</t>
  </si>
  <si>
    <t>Manilha</t>
  </si>
  <si>
    <t>Fossa</t>
  </si>
  <si>
    <t>3,6 litros</t>
  </si>
  <si>
    <t>Água Pluvial</t>
  </si>
  <si>
    <t>Sumidouro</t>
  </si>
  <si>
    <t>2,6 litroas</t>
  </si>
  <si>
    <t>GÁS</t>
  </si>
  <si>
    <t>Rede</t>
  </si>
  <si>
    <t>Engarrafado</t>
  </si>
  <si>
    <t>Obs: As instalações obedecerão às normas da concessionária local</t>
  </si>
  <si>
    <t>14-APARELHOS</t>
  </si>
  <si>
    <t>(preencher o quadro, indicando mais de uma opção, se for o caso, não se admitindo o termo similar)</t>
  </si>
  <si>
    <t>padrão</t>
  </si>
  <si>
    <t>vaso sanitário</t>
  </si>
  <si>
    <t>Hervy</t>
  </si>
  <si>
    <t>1ª linha</t>
  </si>
  <si>
    <t>lavatório</t>
  </si>
  <si>
    <t>bidê</t>
  </si>
  <si>
    <t>pia de cozinha</t>
  </si>
  <si>
    <t>tanque de lavar</t>
  </si>
  <si>
    <t>cubas</t>
  </si>
  <si>
    <t>papeleira</t>
  </si>
  <si>
    <t>Expambox</t>
  </si>
  <si>
    <t>metalico</t>
  </si>
  <si>
    <t>saboneteira</t>
  </si>
  <si>
    <t>porta-toalha</t>
  </si>
  <si>
    <t>porta-papel</t>
  </si>
  <si>
    <t>cabide</t>
  </si>
  <si>
    <t>ducha higiênica</t>
  </si>
  <si>
    <t>torneiras/misturadores</t>
  </si>
  <si>
    <t>torneiras</t>
  </si>
  <si>
    <t>Meber</t>
  </si>
  <si>
    <t>chuveiros</t>
  </si>
  <si>
    <t>aquecedores</t>
  </si>
  <si>
    <t>15-COMPLEMENTAÇÃO DA OBRA</t>
  </si>
  <si>
    <t>limpeza/ ligações definitivas/ certidões/habite-se</t>
  </si>
  <si>
    <t>A obra será entregue totalmente limpa e sem entulhos, com cerâmicas e azulejos totalmente rejuntados e lavados, aparelhos e vidros peitoris e</t>
  </si>
  <si>
    <t>bancadas isentos de respingos. As instalações serão ligadadas à rede pública existente, devendo serem entregues devidamente testadas e em</t>
  </si>
  <si>
    <t>perfeito estado de funcionamento. A obra oferecerá total condição de habitabilidade, comprovada com a expedição do "habite-se" pela prefeitura</t>
  </si>
  <si>
    <t xml:space="preserve">local.  </t>
  </si>
  <si>
    <t>OBSERVAÇÃO : toda e qualquer modificação de projetos e especificações já aprovados, deverá ser antecipadamente solicitada ao agente finan-</t>
  </si>
  <si>
    <t>ceiro.</t>
  </si>
  <si>
    <t>16-COMENTÁRIOS</t>
  </si>
  <si>
    <t>/   /</t>
  </si>
  <si>
    <t>data</t>
  </si>
  <si>
    <t>Responsável Técnico CREA</t>
  </si>
  <si>
    <t>Proponente</t>
  </si>
  <si>
    <t>Visto Engenharia da CEF</t>
  </si>
  <si>
    <t>8-REVESTIMENTOS, ELEMENTOS DECORATIVOS E PINTURA</t>
  </si>
  <si>
    <t>REVESTIMENTO INTERNO</t>
  </si>
  <si>
    <t>AZULEJOS</t>
  </si>
  <si>
    <t xml:space="preserve">Azulejo </t>
  </si>
  <si>
    <t>Dimensões</t>
  </si>
  <si>
    <t>1/2 barra</t>
  </si>
  <si>
    <t>até o teto</t>
  </si>
  <si>
    <t>30x30</t>
  </si>
  <si>
    <t>Chapisco</t>
  </si>
  <si>
    <t>Emboço</t>
  </si>
  <si>
    <t>Reboco</t>
  </si>
  <si>
    <t>Emboço Paulista</t>
  </si>
  <si>
    <t>Gesso</t>
  </si>
  <si>
    <t>Epóxi</t>
  </si>
  <si>
    <t>Fórmica</t>
  </si>
  <si>
    <t>Papel de parede</t>
  </si>
  <si>
    <t>Branco</t>
  </si>
  <si>
    <t>Colorido</t>
  </si>
  <si>
    <t>Decorado</t>
  </si>
  <si>
    <t>Marca</t>
  </si>
  <si>
    <t>Dormitórios</t>
  </si>
  <si>
    <t>Padrão</t>
  </si>
  <si>
    <t>Banheiros</t>
  </si>
  <si>
    <t>Circulação</t>
  </si>
  <si>
    <t>Varandas</t>
  </si>
  <si>
    <t>REVESTIMENTO EXTERNO</t>
  </si>
  <si>
    <t>Reboco Pronto</t>
  </si>
  <si>
    <t>9-FORRO</t>
  </si>
  <si>
    <t>10-PINTURA</t>
  </si>
  <si>
    <t>Madeira</t>
  </si>
  <si>
    <t>Estuque</t>
  </si>
  <si>
    <t>Caiação</t>
  </si>
  <si>
    <t>Massa Corrida</t>
  </si>
  <si>
    <t>Látex</t>
  </si>
  <si>
    <t>Óleo</t>
  </si>
  <si>
    <t>Esmalte</t>
  </si>
  <si>
    <t>Têmpora</t>
  </si>
  <si>
    <t>Emalux</t>
  </si>
  <si>
    <t>Texturizada</t>
  </si>
  <si>
    <t>Massa Acrílica</t>
  </si>
  <si>
    <t>Pint. Acrílica</t>
  </si>
  <si>
    <t>Primer</t>
  </si>
  <si>
    <t>Anti-Corrosivp</t>
  </si>
  <si>
    <t>Fachada</t>
  </si>
  <si>
    <t>Paredes</t>
  </si>
  <si>
    <t>Tetos</t>
  </si>
  <si>
    <t>Esq. Metálicas</t>
  </si>
  <si>
    <t>Esq. de Madeira</t>
  </si>
  <si>
    <t>Muros</t>
  </si>
  <si>
    <t>11-ELEMENTOS DECORATIVOS</t>
  </si>
  <si>
    <t>Pastilha</t>
  </si>
  <si>
    <t>Mármore</t>
  </si>
  <si>
    <t>Pedras Decorativas</t>
  </si>
  <si>
    <t>12-PAVIMENTAÇÃO</t>
  </si>
  <si>
    <t>ESPECIFICAR</t>
  </si>
  <si>
    <t>Contrapiso</t>
  </si>
  <si>
    <t>Cimentado</t>
  </si>
  <si>
    <t>Cerâmica</t>
  </si>
  <si>
    <t>Carpete</t>
  </si>
  <si>
    <t>Rodapé</t>
  </si>
  <si>
    <t>Soleira</t>
  </si>
  <si>
    <t>Peitoril</t>
  </si>
  <si>
    <t>Piso de Madeira</t>
  </si>
  <si>
    <t>Piso Cerâmico</t>
  </si>
  <si>
    <t>Pav. Externa</t>
  </si>
  <si>
    <t>Lavanderia</t>
  </si>
  <si>
    <t>Garagem,</t>
  </si>
  <si>
    <t>Entre com os valores unitários excluíndo o BDI, Defina-o apenas no final, na célula própria</t>
  </si>
  <si>
    <t>Após o término, as planilhas de Espelho do Orçamento e Cronograma, estarão parcialmente prontas</t>
  </si>
  <si>
    <t>ORÇAMENTO CONSTRUÇÃO</t>
  </si>
  <si>
    <t>PROF. RESP.:</t>
  </si>
  <si>
    <t>EMPREENDIMENTO</t>
  </si>
  <si>
    <t>CREA</t>
  </si>
  <si>
    <t>LOCAL:</t>
  </si>
  <si>
    <t>DATA-BASE</t>
  </si>
  <si>
    <t>SERVIÇO</t>
  </si>
  <si>
    <t>Unid.</t>
  </si>
  <si>
    <t>Quant.</t>
  </si>
  <si>
    <t>Custo Unitário</t>
  </si>
  <si>
    <t>Custo Total</t>
  </si>
  <si>
    <t>% Ítem</t>
  </si>
  <si>
    <t>% Total</t>
  </si>
  <si>
    <t>1</t>
  </si>
  <si>
    <t>1.1</t>
  </si>
  <si>
    <t xml:space="preserve">Serviços técnicos (levantamento topográfico, </t>
  </si>
  <si>
    <t>SER-</t>
  </si>
  <si>
    <t>especificações, orçamento, cronograma)</t>
  </si>
  <si>
    <t>Vb</t>
  </si>
  <si>
    <t>VIÇOS</t>
  </si>
  <si>
    <t>1.2</t>
  </si>
  <si>
    <t>Despesas iniciais (cópias, licenças, taxas e impostos).</t>
  </si>
  <si>
    <t>PRE-</t>
  </si>
  <si>
    <t>1.3</t>
  </si>
  <si>
    <t>Instalações provisórias (tapumes, barracão, água, luz,</t>
  </si>
  <si>
    <t>LIMI-</t>
  </si>
  <si>
    <t>esgoto e placas).</t>
  </si>
  <si>
    <t>NARES</t>
  </si>
  <si>
    <t>1.4</t>
  </si>
  <si>
    <t>Máquinas e ferramentas (betoneira, vibrador, serra,</t>
  </si>
  <si>
    <t>E</t>
  </si>
  <si>
    <t>bomba, carrinho, guincho).</t>
  </si>
  <si>
    <t>GE-</t>
  </si>
  <si>
    <t>1.5</t>
  </si>
  <si>
    <t>Consumos</t>
  </si>
  <si>
    <t>RAIS</t>
  </si>
  <si>
    <t>1.6</t>
  </si>
  <si>
    <t>Limpeza da Obra</t>
  </si>
  <si>
    <t>1.7</t>
  </si>
  <si>
    <t>Transportes</t>
  </si>
  <si>
    <t>CUSTO TOTAL DO ÍTEM</t>
  </si>
  <si>
    <t>100%</t>
  </si>
  <si>
    <t>2</t>
  </si>
  <si>
    <t>2.1.1 Demolições</t>
  </si>
  <si>
    <t>m²</t>
  </si>
  <si>
    <t>2.1.2 Limpeza do terreno</t>
  </si>
  <si>
    <t>2.1.3 Escavações mecânicas</t>
  </si>
  <si>
    <t>m³</t>
  </si>
  <si>
    <t xml:space="preserve">2.1 </t>
  </si>
  <si>
    <t xml:space="preserve">Trabalhos em </t>
  </si>
  <si>
    <t>2.1.4 Escavaçoes manuais</t>
  </si>
  <si>
    <t>Terra</t>
  </si>
  <si>
    <t>2.1.5 Aterro e apiloamento</t>
  </si>
  <si>
    <t>2.1.6 Locação da Obra</t>
  </si>
  <si>
    <t>INFRA</t>
  </si>
  <si>
    <t>2.1.7 Desmonte em Rocha</t>
  </si>
  <si>
    <t>ESTRU-</t>
  </si>
  <si>
    <t xml:space="preserve">2.1.8 </t>
  </si>
  <si>
    <t>TURA</t>
  </si>
  <si>
    <t>2.2.1 Escoramento do Terreno vizinho</t>
  </si>
  <si>
    <t>2.2</t>
  </si>
  <si>
    <t>Fundações e</t>
  </si>
  <si>
    <t>2.2.2 Reb. Lençol Freático/Drenagem</t>
  </si>
  <si>
    <t xml:space="preserve">Outros </t>
  </si>
  <si>
    <t>2.2.3 Fundações Profundas</t>
  </si>
  <si>
    <t>Serviços</t>
  </si>
  <si>
    <t>2.2.4 Fundações Superficiais</t>
  </si>
  <si>
    <t>2.2.5 Vigas, Baldrames e Alavancas</t>
  </si>
  <si>
    <t>2.2.6</t>
  </si>
  <si>
    <t>3</t>
  </si>
  <si>
    <t>3.1</t>
  </si>
  <si>
    <t>Concreto Armado</t>
  </si>
  <si>
    <t>3.2</t>
  </si>
  <si>
    <t>Pré-moldados</t>
  </si>
  <si>
    <t>SUPRA</t>
  </si>
  <si>
    <t>3.3</t>
  </si>
  <si>
    <t>4</t>
  </si>
  <si>
    <t>4.1.1 Tijolo furado</t>
  </si>
  <si>
    <t>4.1.2 Tijolo maciço</t>
  </si>
  <si>
    <t>4.1.3 Bloco estrutural</t>
  </si>
  <si>
    <t>4.1 Alvenarias</t>
  </si>
  <si>
    <t>4.1.4 Paredes de Concreto</t>
  </si>
  <si>
    <t>4.1.5 Vergas de Concreto</t>
  </si>
  <si>
    <t>4.1.6 Arremates e Cunhas</t>
  </si>
  <si>
    <t>4.1.7</t>
  </si>
  <si>
    <t>SUBTOTAL</t>
  </si>
  <si>
    <t>4.2.1.1 Janelas</t>
  </si>
  <si>
    <t>PAREDES</t>
  </si>
  <si>
    <t>4.2.1.2 Portas</t>
  </si>
  <si>
    <t>4.2.1.3 Basculantes</t>
  </si>
  <si>
    <t>4.2.1 Alumínio</t>
  </si>
  <si>
    <t>4.2.1.4 Gradis</t>
  </si>
  <si>
    <t>4.2.1.5 Portões</t>
  </si>
  <si>
    <t xml:space="preserve">4.2.1.6 </t>
  </si>
  <si>
    <t>4.2.2.1 Janelas</t>
  </si>
  <si>
    <t>4.2 Esquadrias</t>
  </si>
  <si>
    <t>4.2.2.2 Portas</t>
  </si>
  <si>
    <t>un</t>
  </si>
  <si>
    <t>metálicas</t>
  </si>
  <si>
    <t>4.2.2.3 Basculantes</t>
  </si>
  <si>
    <t>PAINÉIS</t>
  </si>
  <si>
    <t>4.2.2 Ferro</t>
  </si>
  <si>
    <t>4.2.2.4 Gradis</t>
  </si>
  <si>
    <t>4.2.2.5 Portões</t>
  </si>
  <si>
    <t>4.2.2.6 Porta corta-fogo</t>
  </si>
  <si>
    <t>4.2.2.7 Escada Marinheiro</t>
  </si>
  <si>
    <t>4.2.2.8 Alçapão</t>
  </si>
  <si>
    <t xml:space="preserve">4.2.2.9 </t>
  </si>
  <si>
    <t xml:space="preserve">un </t>
  </si>
  <si>
    <t>4.3.2 Porta entr. Serv. 80x210cm</t>
  </si>
  <si>
    <t>4.3 Esquadrias</t>
  </si>
  <si>
    <t>4.3.4 Portas internas 70x210cm</t>
  </si>
  <si>
    <t>de madeira</t>
  </si>
  <si>
    <t>4.3.5 Batentes</t>
  </si>
  <si>
    <t>ml</t>
  </si>
  <si>
    <t>4.3.6 Guarnições/alizares</t>
  </si>
  <si>
    <t>4.3.7 Janelas</t>
  </si>
  <si>
    <t>4.3.8 basculante</t>
  </si>
  <si>
    <t>4.4.1 Conj. para porta social</t>
  </si>
  <si>
    <t>cj</t>
  </si>
  <si>
    <t>4.4.2 Conj. para porta de serviço</t>
  </si>
  <si>
    <t>4.4.3 Conj. para porta interna</t>
  </si>
  <si>
    <t>4.4 Ferragens</t>
  </si>
  <si>
    <t>4.4.4 Conj. para porta banheiro</t>
  </si>
  <si>
    <t>4.4.5 Conj. porta de garagem</t>
  </si>
  <si>
    <t>4.4.6 Dobradiças</t>
  </si>
  <si>
    <t xml:space="preserve">4.4.7 </t>
  </si>
  <si>
    <t>4.5.1 Lisos</t>
  </si>
  <si>
    <t>4.5 Vidros e</t>
  </si>
  <si>
    <t>4.5.2 Fantasia</t>
  </si>
  <si>
    <t>Plásticos</t>
  </si>
  <si>
    <t>4.5.3 Temperado/Laminado</t>
  </si>
  <si>
    <t>4.5.4 Tijolo de vidro</t>
  </si>
  <si>
    <t>4.5.5 Plásticos e Acrílicos</t>
  </si>
  <si>
    <t xml:space="preserve">4.5.6 </t>
  </si>
  <si>
    <t>5</t>
  </si>
  <si>
    <t>5.1.1 Estrutura para telhado</t>
  </si>
  <si>
    <t>5.1.2 Telhas</t>
  </si>
  <si>
    <t>5.1 Telhados</t>
  </si>
  <si>
    <t>5.1.3 Calhas, Rufos e Condutores</t>
  </si>
  <si>
    <t>5.1.4 Fibrocimento</t>
  </si>
  <si>
    <t>5.2.1 Terraços e Coberturas</t>
  </si>
  <si>
    <t>5.2.2 Calhas</t>
  </si>
  <si>
    <t>5.2.3 Caixa D'água</t>
  </si>
  <si>
    <t>5.2 Impermea-</t>
  </si>
  <si>
    <t>5.2.4 Pisos e paredes de Sub-solo</t>
  </si>
  <si>
    <t>bilizações</t>
  </si>
  <si>
    <t>5.2.5 Poço Elevador</t>
  </si>
  <si>
    <t>COBER-</t>
  </si>
  <si>
    <t>5.2.6 Jardineiras</t>
  </si>
  <si>
    <t>TURAS</t>
  </si>
  <si>
    <t>5.2.7 Varandas</t>
  </si>
  <si>
    <t>5.2.8 Boxes Banheiros</t>
  </si>
  <si>
    <t>PRO-</t>
  </si>
  <si>
    <t>5.2.9</t>
  </si>
  <si>
    <t>TEÇÕES</t>
  </si>
  <si>
    <t>5.3.1 Isolamento Térmico</t>
  </si>
  <si>
    <t>5.3.2 Isolamento Acústico</t>
  </si>
  <si>
    <t>5.3 Tratamentos</t>
  </si>
  <si>
    <t>5.3.3</t>
  </si>
  <si>
    <t>6</t>
  </si>
  <si>
    <t>6.1.1 Chapisco</t>
  </si>
  <si>
    <t>6.1.2 Emboço</t>
  </si>
  <si>
    <t>6.1</t>
  </si>
  <si>
    <t>Revestimentos</t>
  </si>
  <si>
    <t>6.1.3 Reboco</t>
  </si>
  <si>
    <t>REVES-</t>
  </si>
  <si>
    <t>Internos</t>
  </si>
  <si>
    <t>6.1.4 Emboço Paulista</t>
  </si>
  <si>
    <t>TIMEN-</t>
  </si>
  <si>
    <t>6.1.5 Reboco pronto</t>
  </si>
  <si>
    <t>TOS</t>
  </si>
  <si>
    <t>6.1.6 Gesso</t>
  </si>
  <si>
    <t>6.1.7</t>
  </si>
  <si>
    <t>6.2.1 Azulejo Branco</t>
  </si>
  <si>
    <t>6.2.2 Azulejo em cor</t>
  </si>
  <si>
    <t>6.2</t>
  </si>
  <si>
    <t>Azulejos</t>
  </si>
  <si>
    <t>6.2.3 Azulejo Decorado</t>
  </si>
  <si>
    <t xml:space="preserve">6.2.4 Cantoneiras </t>
  </si>
  <si>
    <t>6.2.5 Rejuntamento</t>
  </si>
  <si>
    <t>6.2.6</t>
  </si>
  <si>
    <t>6.2.1 Chapisco</t>
  </si>
  <si>
    <t>6.2.2 Emboço</t>
  </si>
  <si>
    <t>6.3</t>
  </si>
  <si>
    <t>6.2.3 Reboco</t>
  </si>
  <si>
    <t>Externos</t>
  </si>
  <si>
    <t>6.2.4 Emboço Paulista</t>
  </si>
  <si>
    <t>6.2.5 Reboco pronto</t>
  </si>
  <si>
    <t xml:space="preserve">6.2.6 </t>
  </si>
  <si>
    <t>ELE-</t>
  </si>
  <si>
    <t>MEN-</t>
  </si>
  <si>
    <t>6.4.1 Gesso</t>
  </si>
  <si>
    <t>6.4.2 Madeira</t>
  </si>
  <si>
    <t>6.4</t>
  </si>
  <si>
    <t>Forros</t>
  </si>
  <si>
    <t>6.4.3 Especial</t>
  </si>
  <si>
    <t>DECO-</t>
  </si>
  <si>
    <t>6.4.3 PVC</t>
  </si>
  <si>
    <t>RATI-</t>
  </si>
  <si>
    <t>VOS</t>
  </si>
  <si>
    <t>6.5.1 Tinta Acrílica</t>
  </si>
  <si>
    <t>6.5.2 Latéx/PVA sobre massa corrida</t>
  </si>
  <si>
    <t>6.5.3 Latéx/PVA sem massa corrida</t>
  </si>
  <si>
    <t>PIN-</t>
  </si>
  <si>
    <t>6.5.4 Caiação</t>
  </si>
  <si>
    <t>6.5.5 Quantil</t>
  </si>
  <si>
    <t>6.5.6 Verniz sobre madeira</t>
  </si>
  <si>
    <t>6.5</t>
  </si>
  <si>
    <t>Pinturas</t>
  </si>
  <si>
    <t>6.5.7 Verniz sobre concreto</t>
  </si>
  <si>
    <t>6.5.8 Esquadria de madeira</t>
  </si>
  <si>
    <t>6.5.9 Esquadria de ferro</t>
  </si>
  <si>
    <t>6.5.10 Rodapés de madeira</t>
  </si>
  <si>
    <t>6.5.11 Demarcação de vagas de garagem</t>
  </si>
  <si>
    <t>6.5.12 Liquibrilho</t>
  </si>
  <si>
    <t>6.5.13 Texturizada</t>
  </si>
  <si>
    <t>6.5.14</t>
  </si>
  <si>
    <t>6.6.1 Massa Pronta</t>
  </si>
  <si>
    <t>6.6.2 Pastilhas Cerâmicas</t>
  </si>
  <si>
    <t>6.6.3 Mármore</t>
  </si>
  <si>
    <t>6.6</t>
  </si>
  <si>
    <t>6.6.4 Pedras Decorativas</t>
  </si>
  <si>
    <t>Especiais</t>
  </si>
  <si>
    <t>6.6.5 Papel de parede</t>
  </si>
  <si>
    <t>6.6.6 Lambris</t>
  </si>
  <si>
    <t>6.6.7</t>
  </si>
  <si>
    <t>7</t>
  </si>
  <si>
    <t>7.1.1 Tacos</t>
  </si>
  <si>
    <t>7.1.2 Tábua Corrida</t>
  </si>
  <si>
    <t>7.1 Madeira</t>
  </si>
  <si>
    <t>7.1.3 Parquet</t>
  </si>
  <si>
    <t>PA-</t>
  </si>
  <si>
    <t>7.1.4</t>
  </si>
  <si>
    <t>VI-</t>
  </si>
  <si>
    <t>TA-</t>
  </si>
  <si>
    <t>7.2.1 Lisa</t>
  </si>
  <si>
    <t>ÇÃO</t>
  </si>
  <si>
    <t>7.2.2 Decorada</t>
  </si>
  <si>
    <t>7.2 Cerâmica</t>
  </si>
  <si>
    <t>7.2.3 Rejuntamento</t>
  </si>
  <si>
    <t>7.2.4</t>
  </si>
  <si>
    <t>7.3 Carpete</t>
  </si>
  <si>
    <t>7.3.1 Carpete</t>
  </si>
  <si>
    <t>7.3.2 Contrapiso</t>
  </si>
  <si>
    <t>7.3.3</t>
  </si>
  <si>
    <t>7.4 Cimentado</t>
  </si>
  <si>
    <t>7.4.1 Liso</t>
  </si>
  <si>
    <t>7.4.2 Aspero</t>
  </si>
  <si>
    <t>7.4.3</t>
  </si>
  <si>
    <t>7.5.1.1 Madeira</t>
  </si>
  <si>
    <t>7.5.1.2 Mármore</t>
  </si>
  <si>
    <t>7.5.1 Rodapé</t>
  </si>
  <si>
    <t>7.5.1.3 Marmorite</t>
  </si>
  <si>
    <t>7.5.1.4 Cerâmica</t>
  </si>
  <si>
    <t>7.5.1.5 Cordão de Nylon</t>
  </si>
  <si>
    <t>7.5 Rodapés</t>
  </si>
  <si>
    <t>7.5.1.6</t>
  </si>
  <si>
    <t>Soleiras e</t>
  </si>
  <si>
    <t>7.5.2.1 Mármore</t>
  </si>
  <si>
    <t>Peitoris</t>
  </si>
  <si>
    <t>7.5.2 Soleiras</t>
  </si>
  <si>
    <t>7.5.2.2 Marmorite</t>
  </si>
  <si>
    <t>7.5.2.3 Concreto pré-fab.</t>
  </si>
  <si>
    <t>7.5.2.4</t>
  </si>
  <si>
    <t>7.5.3.1 Mármore</t>
  </si>
  <si>
    <t>7.5.3.2 Marmorite</t>
  </si>
  <si>
    <t>7.5.3 Peitoris</t>
  </si>
  <si>
    <t>7.5.3.3 Concreto pré-fab.</t>
  </si>
  <si>
    <t>7.5.3.4</t>
  </si>
  <si>
    <t>7.6 Pvimentações</t>
  </si>
  <si>
    <t>7.6.1 Mármore</t>
  </si>
  <si>
    <t>7.6.2 Granito</t>
  </si>
  <si>
    <t>7.6.3 Ardósia</t>
  </si>
  <si>
    <t>7.6.4 Marmorite</t>
  </si>
  <si>
    <t xml:space="preserve">7.6.5 </t>
  </si>
  <si>
    <t>7.7</t>
  </si>
  <si>
    <t>m</t>
  </si>
  <si>
    <t>8</t>
  </si>
  <si>
    <t>8.1.1 Tubulação nas Lajes</t>
  </si>
  <si>
    <t>8.1.2 Tubulação nas Alvenarias</t>
  </si>
  <si>
    <t>8.1.3 Quadros</t>
  </si>
  <si>
    <t>8.1.4 Prumadas gerais</t>
  </si>
  <si>
    <t>8.1.5 Enfiação</t>
  </si>
  <si>
    <t>8.1.6 Tomadas, Interruptores e disjuntores</t>
  </si>
  <si>
    <t>INS-</t>
  </si>
  <si>
    <t>8.1.7 Substação Transformadora</t>
  </si>
  <si>
    <t>TALA-</t>
  </si>
  <si>
    <t>8.1 Elétricas</t>
  </si>
  <si>
    <t>8.1.8 Para-raios</t>
  </si>
  <si>
    <t>ÇÕES</t>
  </si>
  <si>
    <t>e Telefônicas</t>
  </si>
  <si>
    <t>8.1.9 Luminárias (partes comuns)</t>
  </si>
  <si>
    <t>8.1.10 Antena Coletiva</t>
  </si>
  <si>
    <t>8.1.11 Interfone</t>
  </si>
  <si>
    <t>8.1.12 Porteiro Eletrônico</t>
  </si>
  <si>
    <t>8.1.13 Iluminação de Emergência</t>
  </si>
  <si>
    <t>8.1.14 Quadro de medição</t>
  </si>
  <si>
    <t>8.1.15</t>
  </si>
  <si>
    <t>8.2.1.1 Cavalete/Hidrom.</t>
  </si>
  <si>
    <t>8.2.1 Água</t>
  </si>
  <si>
    <t>8.2.1.2 Prumadas</t>
  </si>
  <si>
    <t>Fria</t>
  </si>
  <si>
    <t>8.2.1.3 Distribuição</t>
  </si>
  <si>
    <t>8.2.1.4 Barriletes</t>
  </si>
  <si>
    <t>8.2.1.5</t>
  </si>
  <si>
    <t>8.2.2.1 Prumadas</t>
  </si>
  <si>
    <t>8.2.2 Água</t>
  </si>
  <si>
    <t>8.2.2.2 Distribuição</t>
  </si>
  <si>
    <t>8.2 Hidráulicas</t>
  </si>
  <si>
    <t>Quente</t>
  </si>
  <si>
    <t>8.2.2.3</t>
  </si>
  <si>
    <t>Gás</t>
  </si>
  <si>
    <t>8.2.3.1 Prumadas</t>
  </si>
  <si>
    <t>Incêndio</t>
  </si>
  <si>
    <t>8.2.3 Gás</t>
  </si>
  <si>
    <t>8.2.3.2 Distribuição</t>
  </si>
  <si>
    <t>8.2.3.3</t>
  </si>
  <si>
    <t>8.2.4.1 Rede Hidrantes</t>
  </si>
  <si>
    <t>8.2.4 Incêndio</t>
  </si>
  <si>
    <t>8.2.4.2 Extintores</t>
  </si>
  <si>
    <t>8.2.4.3 Registros</t>
  </si>
  <si>
    <t>8.2.4.4 Mangueiras</t>
  </si>
  <si>
    <t>8.3.1 Colunas</t>
  </si>
  <si>
    <t>8.3.2 Distribuição</t>
  </si>
  <si>
    <t>8.3.3 Rede Térreo</t>
  </si>
  <si>
    <t>8.3 Esgoto e</t>
  </si>
  <si>
    <t>8.3.4 Caixas, Calhas e Ralos</t>
  </si>
  <si>
    <t>Águas Pluviais</t>
  </si>
  <si>
    <t>8.3.5 Coletores gerais</t>
  </si>
  <si>
    <t>8.3.6</t>
  </si>
  <si>
    <t>8.4.1 Elevadores</t>
  </si>
  <si>
    <t xml:space="preserve">8.4.2 Exaustores </t>
  </si>
  <si>
    <t>APARE-</t>
  </si>
  <si>
    <t>8.4 Instalçoes</t>
  </si>
  <si>
    <t>8.4.3 Bombas D'água</t>
  </si>
  <si>
    <t>LHOS</t>
  </si>
  <si>
    <t>Mecanias</t>
  </si>
  <si>
    <t>8.6.1.1 Vaso Sanitário</t>
  </si>
  <si>
    <t>Un</t>
  </si>
  <si>
    <t>8.5.1 Louças e</t>
  </si>
  <si>
    <t>8.6.1.2 Lavatório</t>
  </si>
  <si>
    <t>8.5 Aparelhos</t>
  </si>
  <si>
    <t>Metais</t>
  </si>
  <si>
    <t>8.6.1.3 Tanque</t>
  </si>
  <si>
    <t>8.6.1.4 Bancadas</t>
  </si>
  <si>
    <t>8.6.1.5</t>
  </si>
  <si>
    <t>8.6.2.1 Porta papel</t>
  </si>
  <si>
    <t>8.5.2</t>
  </si>
  <si>
    <t>8.6.2.2 Porta toalha</t>
  </si>
  <si>
    <t>Complemento</t>
  </si>
  <si>
    <t>8.6.2.3 Cabides</t>
  </si>
  <si>
    <t>8.6.2.4 Saboneterias</t>
  </si>
  <si>
    <t>8.6.2.5</t>
  </si>
  <si>
    <t>9</t>
  </si>
  <si>
    <t>9.1</t>
  </si>
  <si>
    <t>Serviço de calafate e limpeza</t>
  </si>
  <si>
    <t>COMPLE-</t>
  </si>
  <si>
    <t>9.2 Ligações e "Habite-se"</t>
  </si>
  <si>
    <t>MENTA-</t>
  </si>
  <si>
    <t>9.3 Outros</t>
  </si>
  <si>
    <t>DA OBRA</t>
  </si>
  <si>
    <t>CUSTO DIRETO DA CONSTRUÇÃO</t>
  </si>
  <si>
    <t>BDI</t>
  </si>
  <si>
    <t>CUSTO TOTAL DA CONSTRUÇÃO</t>
  </si>
  <si>
    <t>ORÇAMENTO RESUMO - Habitação</t>
  </si>
  <si>
    <t>1 - IDENTIFICAÇÃO</t>
  </si>
  <si>
    <t>Programa</t>
  </si>
  <si>
    <t>Modalidade</t>
  </si>
  <si>
    <t>ampl / melhoria</t>
  </si>
  <si>
    <t>Endereço do Imóvel</t>
  </si>
  <si>
    <t>Outros Complementos</t>
  </si>
  <si>
    <t xml:space="preserve">Bairro </t>
  </si>
  <si>
    <t>Cidade</t>
  </si>
  <si>
    <t>Estado</t>
  </si>
  <si>
    <t>2 - INSTRUÇÕES PARA PREENCHIMENTO</t>
  </si>
  <si>
    <t>O orçamento refere-se ao CUSTO TOTAL DE CONSTRUÇÃO, estando incluídas  Bonificações e Despesas Indiretas - BDI.</t>
  </si>
  <si>
    <t>O preenchimento pode ser manuscrito, devendo ser à tinta e em letra legível.</t>
  </si>
  <si>
    <t>Os valores devem ser expressos em moeda corrente.</t>
  </si>
  <si>
    <t xml:space="preserve">O orçamento discriminado deverá obedecer a itemização da folha “Orçamento Resumo” acrescentando-se os itens necessários à </t>
  </si>
  <si>
    <t>completa compreensão do mesmo.</t>
  </si>
  <si>
    <t>Os campos de percentuais devem ser apresentados com duas casas decimais, arredondada. Exemplo: 13,15; 2,00.</t>
  </si>
  <si>
    <t>O campo “Peso” refere-se ao quociente entre o valor do item ou subitem e o total do orçamento.</t>
  </si>
  <si>
    <t>3 - ORÇAMENTO RESUMO                                 MÊS DE REFERÊNCIA DO ORÇAMENTO</t>
  </si>
  <si>
    <t>ITEM</t>
  </si>
  <si>
    <t>SERVIÇOS</t>
  </si>
  <si>
    <t>VALOR</t>
  </si>
  <si>
    <t>PESO</t>
  </si>
  <si>
    <t>SERVIÇOS PRELIMINARES</t>
  </si>
  <si>
    <t xml:space="preserve">INFRA-ESTRUTURA </t>
  </si>
  <si>
    <t>SUPRA-ESTRUTURA</t>
  </si>
  <si>
    <t>PAREDES E PAINEIS</t>
  </si>
  <si>
    <t>ALVENARIA</t>
  </si>
  <si>
    <t>ESQUADRIAS METÁLICAS</t>
  </si>
  <si>
    <t>ESQUADRIAS MADEIRA</t>
  </si>
  <si>
    <t>FERRAGENS</t>
  </si>
  <si>
    <t>VIDROS</t>
  </si>
  <si>
    <t>COBERTURA E PROTEÇÕES</t>
  </si>
  <si>
    <t>TELHADOS</t>
  </si>
  <si>
    <t>IMPERMEABILIZAÇÕES</t>
  </si>
  <si>
    <t>TRATAMENTOS</t>
  </si>
  <si>
    <t>REVESTIMENTO E PINTURA</t>
  </si>
  <si>
    <t>FORROS</t>
  </si>
  <si>
    <t>PINTURA</t>
  </si>
  <si>
    <t>ESPECIAIS</t>
  </si>
  <si>
    <t>PAVIMENTAÇÃO</t>
  </si>
  <si>
    <t>MADEIRA</t>
  </si>
  <si>
    <t>CERÂMICA</t>
  </si>
  <si>
    <t>CARPETE</t>
  </si>
  <si>
    <t>CIMENTADOS</t>
  </si>
  <si>
    <t>RODAPES, SOLEIRAS, PEITORIS</t>
  </si>
  <si>
    <t>INSTALAÇÕES E APARELHOS</t>
  </si>
  <si>
    <t>ELÉTRICAS</t>
  </si>
  <si>
    <t>HIDRÁULICAS/GÁS/INCÊNDIO</t>
  </si>
  <si>
    <t>SANITÁRIAS</t>
  </si>
  <si>
    <t>ELEVADORES/MECÂNICAS</t>
  </si>
  <si>
    <t>APARELHOS</t>
  </si>
  <si>
    <t>COMPLEMENTAÇÕES</t>
  </si>
  <si>
    <t>CALAFATE E LIMPEZA</t>
  </si>
  <si>
    <t>LIGAÇÕES E HABITE-SE</t>
  </si>
  <si>
    <t>OUTROS</t>
  </si>
  <si>
    <t>Data</t>
  </si>
  <si>
    <t>Responsável Técnico - CREA</t>
  </si>
  <si>
    <t>Visto Engenheiro da CEF - CREA</t>
  </si>
  <si>
    <t>Visto Gerente da CEF</t>
  </si>
  <si>
    <t>CRONOGRAMA FÍSICO - FINANCEIRO</t>
  </si>
  <si>
    <t>PROGRAMA</t>
  </si>
  <si>
    <t>MODALIDADE</t>
  </si>
  <si>
    <t>Construção</t>
  </si>
  <si>
    <t xml:space="preserve">EMPREENDIMENTO </t>
  </si>
  <si>
    <t>PROPONENTE</t>
  </si>
  <si>
    <t>CONSTRUTORA</t>
  </si>
  <si>
    <t>DATA:             /                      /</t>
  </si>
  <si>
    <t>LOCALIZAÇÃO</t>
  </si>
  <si>
    <t>NOME DO RESPONSÁVEL TÉCNICO</t>
  </si>
  <si>
    <t>SERVIÇOS A EXECUTAR</t>
  </si>
  <si>
    <t xml:space="preserve">DISCRIMINAÇÃO  </t>
  </si>
  <si>
    <t xml:space="preserve">VALOR DOS  </t>
  </si>
  <si>
    <t>EXECUTADO</t>
  </si>
  <si>
    <t>DE SERVIÇOS</t>
  </si>
  <si>
    <t>SERVIÇOS (R$)</t>
  </si>
  <si>
    <t>%</t>
  </si>
  <si>
    <t>SIMPL.%</t>
  </si>
  <si>
    <t>ACUM. %</t>
  </si>
  <si>
    <t>INFRA-ESTRUTURA</t>
  </si>
  <si>
    <t>PAREDES E PAINÉIS</t>
  </si>
  <si>
    <t>REVESTIMENTO</t>
  </si>
  <si>
    <t>TOTAL</t>
  </si>
  <si>
    <t>DATA</t>
  </si>
  <si>
    <t>P.V.C</t>
  </si>
  <si>
    <t>Universitario</t>
  </si>
  <si>
    <t>SILVANA S. RICHTER ME</t>
  </si>
  <si>
    <t>RUA JOÃO BATISTA BILON</t>
  </si>
  <si>
    <t>PARARIA</t>
  </si>
  <si>
    <t>REFORMA E AMPLIAÇÃO DE UMA EDIFICAÇÃO COMERCIAL EM ALVENARIA,</t>
  </si>
  <si>
    <t>COM UM TOTAL DE 138,92M2.</t>
  </si>
  <si>
    <t>Padaria</t>
  </si>
  <si>
    <t>PORTO BELO</t>
  </si>
  <si>
    <t>4.3.1 Porta entr. Social 200x210cm</t>
  </si>
  <si>
    <t>4.3.3 Portas internas 90x210cm</t>
  </si>
  <si>
    <t>SILVANA S. RICHTER M.E</t>
  </si>
  <si>
    <t>RUA JOAO BATISTA BILON</t>
  </si>
  <si>
    <t>CENTRO</t>
  </si>
  <si>
    <t>FREI ROGERIO</t>
  </si>
  <si>
    <t>SC</t>
  </si>
  <si>
    <t>Marmorite</t>
  </si>
  <si>
    <t>marmorite</t>
  </si>
  <si>
    <t>ceramica</t>
  </si>
  <si>
    <t>45x45</t>
  </si>
  <si>
    <t>PADARIA</t>
  </si>
  <si>
    <t>4.</t>
  </si>
  <si>
    <t>5.</t>
  </si>
  <si>
    <t>6.</t>
  </si>
  <si>
    <t>INSTALAÇÕES HIDRO SANIT</t>
  </si>
  <si>
    <t>9.</t>
  </si>
  <si>
    <t>10.</t>
  </si>
  <si>
    <t>11.</t>
  </si>
  <si>
    <t>MÊS -04</t>
  </si>
  <si>
    <t>MÊS -05</t>
  </si>
  <si>
    <t>MÊS -06</t>
  </si>
  <si>
    <t>MÊS -02</t>
  </si>
  <si>
    <t>MÊS -03</t>
  </si>
  <si>
    <t>MÊS -01</t>
  </si>
  <si>
    <t>Prefeito Municipal</t>
  </si>
  <si>
    <t>PREFEITURA MUNICIPAL DE FREI ROGERIO</t>
  </si>
  <si>
    <t>A LICITAR</t>
  </si>
  <si>
    <t>OBRA:</t>
  </si>
  <si>
    <t>AMPLIAÇÃO E REFORMA DO C.E.I. IRMÃ FLORENTINA</t>
  </si>
  <si>
    <t>SERV. PRELIMINARES</t>
  </si>
  <si>
    <t xml:space="preserve">METAIS E ACESSORIOS </t>
  </si>
  <si>
    <t>INST. ELETRICA E TELEFO.</t>
  </si>
  <si>
    <t>COMPLEMENTAÇÃO DA OBRA</t>
  </si>
  <si>
    <t>BERNARDO ORTLIEB FONTANA</t>
  </si>
  <si>
    <t>108.946-0</t>
  </si>
  <si>
    <t>DATA:       18      /        11                        /2014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</si>
</sst>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.00_);\(&quot;R$&quot;#,##0.00\)"/>
    <numFmt numFmtId="173" formatCode="&quot;R$&quot;#,##0.00_);[Red]\(&quot;R$&quot;#,##0.00\)"/>
    <numFmt numFmtId="174" formatCode="_ &quot;R$&quot;* #,##0_ ;_ &quot;R$&quot;* \-#,##0_ ;_ &quot;R$&quot;* &quot;-&quot;_ ;_ @_ "/>
    <numFmt numFmtId="175" formatCode="_ * #,##0_ ;_ * \-#,##0_ ;_ * &quot;-&quot;_ ;_ @_ "/>
    <numFmt numFmtId="176" formatCode="_ &quot;R$&quot;* #,##0.00_ ;_ &quot;R$&quot;* \-#,##0.00_ ;_ &quot;R$&quot;* &quot;-&quot;??_ ;_ @_ "/>
    <numFmt numFmtId="177" formatCode="_ * #,##0.00_ ;_ * \-#,##0.00_ ;_ * &quot;-&quot;??_ ;_ @_ "/>
    <numFmt numFmtId="178" formatCode="0.00_)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9"/>
      <name val="Arial"/>
      <family val="0"/>
    </font>
    <font>
      <b/>
      <sz val="14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9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MS Sans Serif"/>
      <family val="2"/>
    </font>
    <font>
      <sz val="7"/>
      <color indexed="12"/>
      <name val="MS Sans Serif"/>
      <family val="2"/>
    </font>
    <font>
      <sz val="8"/>
      <name val="MS Sans Serif"/>
      <family val="2"/>
    </font>
    <font>
      <sz val="8"/>
      <color indexed="12"/>
      <name val="MS Sans Serif"/>
      <family val="2"/>
    </font>
    <font>
      <b/>
      <sz val="8"/>
      <color indexed="12"/>
      <name val="MS Sans Serif"/>
      <family val="2"/>
    </font>
    <font>
      <b/>
      <sz val="10"/>
      <color indexed="10"/>
      <name val="MS Sans Serif"/>
      <family val="2"/>
    </font>
    <font>
      <b/>
      <sz val="10"/>
      <name val="MS Sans Serif"/>
      <family val="2"/>
    </font>
    <font>
      <b/>
      <sz val="10"/>
      <color indexed="12"/>
      <name val="MS Sans Serif"/>
      <family val="0"/>
    </font>
    <font>
      <b/>
      <sz val="8"/>
      <name val="MS Sans Serif"/>
      <family val="2"/>
    </font>
    <font>
      <sz val="7"/>
      <name val="MS Sans Serif"/>
      <family val="2"/>
    </font>
    <font>
      <sz val="6.5"/>
      <name val="MS Sans Serif"/>
      <family val="2"/>
    </font>
    <font>
      <sz val="9.5"/>
      <name val="MS Sans Serif"/>
      <family val="2"/>
    </font>
    <font>
      <b/>
      <sz val="6.5"/>
      <name val="MS Sans Serif"/>
      <family val="0"/>
    </font>
    <font>
      <sz val="6.5"/>
      <name val="Arial"/>
      <family val="2"/>
    </font>
    <font>
      <b/>
      <sz val="6.5"/>
      <name val="Arial"/>
      <family val="0"/>
    </font>
    <font>
      <sz val="6.6"/>
      <name val="Arial"/>
      <family val="2"/>
    </font>
    <font>
      <sz val="8.5"/>
      <name val="Arial"/>
      <family val="2"/>
    </font>
    <font>
      <b/>
      <sz val="8.5"/>
      <name val="MS Sans Serif"/>
      <family val="2"/>
    </font>
    <font>
      <b/>
      <sz val="8"/>
      <color indexed="10"/>
      <name val="MS Sans Serif"/>
      <family val="2"/>
    </font>
    <font>
      <sz val="6"/>
      <name val="MS Sans Serif"/>
      <family val="2"/>
    </font>
    <font>
      <sz val="6"/>
      <color indexed="12"/>
      <name val="MS Sans Serif"/>
      <family val="2"/>
    </font>
    <font>
      <sz val="6"/>
      <color indexed="9"/>
      <name val="MS Sans Serif"/>
      <family val="2"/>
    </font>
    <font>
      <sz val="7"/>
      <name val="Arial"/>
      <family val="2"/>
    </font>
    <font>
      <b/>
      <sz val="7"/>
      <name val="Arial"/>
      <family val="0"/>
    </font>
    <font>
      <b/>
      <sz val="9"/>
      <name val="MS Sans Serif"/>
      <family val="0"/>
    </font>
    <font>
      <sz val="6"/>
      <name val="Arial"/>
      <family val="2"/>
    </font>
    <font>
      <sz val="8.5"/>
      <name val="MS Sans Serif"/>
      <family val="2"/>
    </font>
    <font>
      <sz val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8"/>
      </patternFill>
    </fill>
    <fill>
      <patternFill patternType="lightTrellis">
        <fgColor indexed="8"/>
      </patternFill>
    </fill>
    <fill>
      <patternFill patternType="solid">
        <fgColor indexed="65"/>
        <bgColor indexed="64"/>
      </patternFill>
    </fill>
    <fill>
      <patternFill patternType="lightTrellis"/>
    </fill>
    <fill>
      <patternFill patternType="gray125">
        <fgColor indexed="8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</cellStyleXfs>
  <cellXfs count="644">
    <xf numFmtId="0" fontId="0" fillId="0" borderId="0" xfId="0" applyAlignment="1">
      <alignment/>
    </xf>
    <xf numFmtId="2" fontId="6" fillId="0" borderId="0" xfId="49" applyNumberFormat="1" applyFont="1" applyAlignment="1">
      <alignment horizontal="centerContinuous"/>
      <protection/>
    </xf>
    <xf numFmtId="2" fontId="5" fillId="0" borderId="0" xfId="49" applyNumberFormat="1" applyAlignment="1">
      <alignment horizontal="centerContinuous"/>
      <protection/>
    </xf>
    <xf numFmtId="2" fontId="7" fillId="0" borderId="0" xfId="49" applyNumberFormat="1" applyFont="1" applyAlignment="1">
      <alignment horizontal="centerContinuous"/>
      <protection/>
    </xf>
    <xf numFmtId="0" fontId="0" fillId="0" borderId="0" xfId="0" applyAlignment="1">
      <alignment horizontal="centerContinuous"/>
    </xf>
    <xf numFmtId="2" fontId="8" fillId="0" borderId="0" xfId="49" applyNumberFormat="1" applyFont="1" applyAlignment="1">
      <alignment horizontal="centerContinuous"/>
      <protection/>
    </xf>
    <xf numFmtId="2" fontId="5" fillId="0" borderId="0" xfId="49" applyNumberFormat="1" applyBorder="1" applyAlignment="1">
      <alignment horizontal="centerContinuous"/>
      <protection/>
    </xf>
    <xf numFmtId="2" fontId="5" fillId="0" borderId="0" xfId="49" applyNumberFormat="1">
      <alignment/>
      <protection/>
    </xf>
    <xf numFmtId="2" fontId="5" fillId="0" borderId="10" xfId="49" applyNumberFormat="1" applyBorder="1" applyAlignment="1">
      <alignment/>
      <protection/>
    </xf>
    <xf numFmtId="2" fontId="5" fillId="0" borderId="11" xfId="49" applyNumberFormat="1" applyBorder="1">
      <alignment/>
      <protection/>
    </xf>
    <xf numFmtId="2" fontId="5" fillId="0" borderId="0" xfId="49" applyNumberFormat="1" applyBorder="1">
      <alignment/>
      <protection/>
    </xf>
    <xf numFmtId="2" fontId="5" fillId="0" borderId="0" xfId="49" applyNumberFormat="1" applyFont="1" applyProtection="1">
      <alignment/>
      <protection locked="0"/>
    </xf>
    <xf numFmtId="2" fontId="5" fillId="0" borderId="12" xfId="49" applyNumberFormat="1" applyBorder="1" applyAlignment="1">
      <alignment horizontal="center"/>
      <protection/>
    </xf>
    <xf numFmtId="2" fontId="5" fillId="0" borderId="0" xfId="49" applyNumberFormat="1" applyAlignment="1">
      <alignment/>
      <protection/>
    </xf>
    <xf numFmtId="2" fontId="5" fillId="0" borderId="0" xfId="49" applyNumberFormat="1" applyAlignment="1">
      <alignment horizontal="center"/>
      <protection/>
    </xf>
    <xf numFmtId="1" fontId="5" fillId="33" borderId="0" xfId="49" applyNumberFormat="1" applyFill="1" applyBorder="1" applyAlignment="1">
      <alignment horizontal="center"/>
      <protection/>
    </xf>
    <xf numFmtId="2" fontId="5" fillId="33" borderId="0" xfId="49" applyNumberFormat="1" applyFill="1" applyBorder="1">
      <alignment/>
      <protection/>
    </xf>
    <xf numFmtId="2" fontId="5" fillId="33" borderId="0" xfId="49" applyNumberFormat="1" applyFill="1" applyBorder="1" applyAlignment="1">
      <alignment horizontal="center"/>
      <protection/>
    </xf>
    <xf numFmtId="2" fontId="5" fillId="33" borderId="0" xfId="49" applyNumberFormat="1" applyFill="1" applyBorder="1" applyProtection="1">
      <alignment/>
      <protection locked="0"/>
    </xf>
    <xf numFmtId="2" fontId="5" fillId="0" borderId="13" xfId="49" applyNumberFormat="1" applyBorder="1">
      <alignment/>
      <protection/>
    </xf>
    <xf numFmtId="2" fontId="5" fillId="0" borderId="14" xfId="49" applyNumberFormat="1" applyBorder="1">
      <alignment/>
      <protection/>
    </xf>
    <xf numFmtId="2" fontId="5" fillId="0" borderId="15" xfId="49" applyNumberFormat="1" applyBorder="1">
      <alignment/>
      <protection/>
    </xf>
    <xf numFmtId="2" fontId="11" fillId="0" borderId="16" xfId="49" applyNumberFormat="1" applyFont="1" applyBorder="1" applyAlignment="1">
      <alignment horizontal="center"/>
      <protection/>
    </xf>
    <xf numFmtId="2" fontId="5" fillId="0" borderId="17" xfId="49" applyNumberFormat="1" applyBorder="1">
      <alignment/>
      <protection/>
    </xf>
    <xf numFmtId="2" fontId="9" fillId="0" borderId="18" xfId="49" applyNumberFormat="1" applyFont="1" applyBorder="1" applyAlignment="1">
      <alignment horizontal="center"/>
      <protection/>
    </xf>
    <xf numFmtId="1" fontId="5" fillId="0" borderId="19" xfId="49" applyNumberFormat="1" applyBorder="1" applyAlignment="1">
      <alignment horizontal="center"/>
      <protection/>
    </xf>
    <xf numFmtId="1" fontId="5" fillId="0" borderId="20" xfId="49" applyNumberFormat="1" applyBorder="1" applyAlignment="1">
      <alignment horizontal="center"/>
      <protection/>
    </xf>
    <xf numFmtId="2" fontId="5" fillId="33" borderId="16" xfId="49" applyNumberFormat="1" applyFont="1" applyFill="1" applyBorder="1" applyAlignment="1">
      <alignment horizontal="centerContinuous"/>
      <protection/>
    </xf>
    <xf numFmtId="2" fontId="5" fillId="33" borderId="0" xfId="49" applyNumberFormat="1" applyFill="1" applyBorder="1" applyAlignment="1" applyProtection="1">
      <alignment/>
      <protection locked="0"/>
    </xf>
    <xf numFmtId="2" fontId="5" fillId="0" borderId="21" xfId="49" applyNumberFormat="1" applyFont="1" applyBorder="1" applyProtection="1">
      <alignment/>
      <protection/>
    </xf>
    <xf numFmtId="2" fontId="5" fillId="0" borderId="0" xfId="49" applyNumberFormat="1" applyProtection="1">
      <alignment/>
      <protection/>
    </xf>
    <xf numFmtId="2" fontId="5" fillId="0" borderId="0" xfId="49" applyNumberFormat="1" applyFont="1" applyProtection="1">
      <alignment/>
      <protection/>
    </xf>
    <xf numFmtId="2" fontId="5" fillId="0" borderId="0" xfId="49" applyNumberFormat="1" applyFont="1" applyAlignment="1" applyProtection="1">
      <alignment horizontal="center"/>
      <protection/>
    </xf>
    <xf numFmtId="2" fontId="5" fillId="0" borderId="0" xfId="49" applyNumberFormat="1" applyFont="1" applyAlignment="1" applyProtection="1">
      <alignment/>
      <protection/>
    </xf>
    <xf numFmtId="2" fontId="5" fillId="0" borderId="0" xfId="49" applyNumberFormat="1" applyBorder="1" applyProtection="1">
      <alignment/>
      <protection/>
    </xf>
    <xf numFmtId="2" fontId="5" fillId="0" borderId="0" xfId="49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5" fillId="0" borderId="21" xfId="49" applyNumberFormat="1" applyBorder="1" applyProtection="1">
      <alignment/>
      <protection/>
    </xf>
    <xf numFmtId="0" fontId="0" fillId="0" borderId="0" xfId="0" applyBorder="1" applyAlignment="1" applyProtection="1">
      <alignment/>
      <protection/>
    </xf>
    <xf numFmtId="2" fontId="5" fillId="0" borderId="10" xfId="49" applyNumberFormat="1" applyBorder="1" applyProtection="1">
      <alignment/>
      <protection/>
    </xf>
    <xf numFmtId="2" fontId="5" fillId="0" borderId="22" xfId="49" applyNumberFormat="1" applyBorder="1" applyProtection="1">
      <alignment/>
      <protection/>
    </xf>
    <xf numFmtId="2" fontId="5" fillId="0" borderId="22" xfId="49" applyNumberFormat="1" applyBorder="1" applyAlignment="1" applyProtection="1">
      <alignment horizontal="center"/>
      <protection/>
    </xf>
    <xf numFmtId="2" fontId="5" fillId="0" borderId="22" xfId="49" applyNumberFormat="1" applyBorder="1" applyAlignment="1" applyProtection="1">
      <alignment/>
      <protection/>
    </xf>
    <xf numFmtId="2" fontId="5" fillId="0" borderId="0" xfId="49" applyNumberFormat="1" applyBorder="1" applyAlignment="1" applyProtection="1">
      <alignment horizontal="center"/>
      <protection/>
    </xf>
    <xf numFmtId="2" fontId="5" fillId="0" borderId="0" xfId="49" applyNumberForma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48" applyFont="1" applyProtection="1">
      <alignment/>
      <protection/>
    </xf>
    <xf numFmtId="0" fontId="13" fillId="0" borderId="0" xfId="48" applyFont="1" applyProtection="1">
      <alignment/>
      <protection/>
    </xf>
    <xf numFmtId="0" fontId="14" fillId="0" borderId="0" xfId="48" applyFont="1" applyProtection="1">
      <alignment/>
      <protection/>
    </xf>
    <xf numFmtId="0" fontId="15" fillId="0" borderId="0" xfId="48" applyFont="1" applyAlignment="1" applyProtection="1">
      <alignment horizontal="center"/>
      <protection/>
    </xf>
    <xf numFmtId="0" fontId="15" fillId="0" borderId="0" xfId="48" applyFont="1" applyProtection="1">
      <alignment/>
      <protection/>
    </xf>
    <xf numFmtId="4" fontId="14" fillId="0" borderId="0" xfId="48" applyNumberFormat="1" applyFont="1" applyProtection="1">
      <alignment/>
      <protection/>
    </xf>
    <xf numFmtId="0" fontId="15" fillId="0" borderId="23" xfId="48" applyFont="1" applyBorder="1" applyAlignment="1" applyProtection="1">
      <alignment horizontal="center"/>
      <protection/>
    </xf>
    <xf numFmtId="0" fontId="15" fillId="0" borderId="24" xfId="48" applyFont="1" applyBorder="1" applyProtection="1">
      <alignment/>
      <protection/>
    </xf>
    <xf numFmtId="0" fontId="13" fillId="0" borderId="24" xfId="48" applyFont="1" applyBorder="1" applyAlignment="1" applyProtection="1">
      <alignment horizontal="center"/>
      <protection/>
    </xf>
    <xf numFmtId="0" fontId="13" fillId="0" borderId="25" xfId="48" applyFont="1" applyBorder="1" applyProtection="1">
      <alignment/>
      <protection/>
    </xf>
    <xf numFmtId="0" fontId="15" fillId="0" borderId="26" xfId="48" applyFont="1" applyBorder="1" applyAlignment="1" applyProtection="1">
      <alignment horizontal="center"/>
      <protection/>
    </xf>
    <xf numFmtId="4" fontId="15" fillId="0" borderId="26" xfId="48" applyNumberFormat="1" applyFont="1" applyBorder="1" applyAlignment="1" applyProtection="1">
      <alignment horizontal="center"/>
      <protection/>
    </xf>
    <xf numFmtId="178" fontId="15" fillId="0" borderId="26" xfId="48" applyNumberFormat="1" applyFont="1" applyBorder="1" applyAlignment="1" applyProtection="1">
      <alignment horizontal="left"/>
      <protection/>
    </xf>
    <xf numFmtId="0" fontId="15" fillId="0" borderId="10" xfId="48" applyFont="1" applyBorder="1" applyAlignment="1" applyProtection="1">
      <alignment horizontal="center"/>
      <protection/>
    </xf>
    <xf numFmtId="0" fontId="15" fillId="0" borderId="22" xfId="48" applyFont="1" applyBorder="1" applyProtection="1">
      <alignment/>
      <protection/>
    </xf>
    <xf numFmtId="0" fontId="13" fillId="0" borderId="22" xfId="48" applyFont="1" applyBorder="1" applyProtection="1">
      <alignment/>
      <protection/>
    </xf>
    <xf numFmtId="0" fontId="13" fillId="0" borderId="11" xfId="48" applyFont="1" applyBorder="1" applyProtection="1">
      <alignment/>
      <protection/>
    </xf>
    <xf numFmtId="0" fontId="15" fillId="0" borderId="27" xfId="48" applyFont="1" applyBorder="1" applyAlignment="1" applyProtection="1">
      <alignment horizontal="center"/>
      <protection/>
    </xf>
    <xf numFmtId="0" fontId="14" fillId="0" borderId="27" xfId="48" applyFont="1" applyBorder="1" applyProtection="1">
      <alignment/>
      <protection/>
    </xf>
    <xf numFmtId="4" fontId="14" fillId="0" borderId="27" xfId="48" applyNumberFormat="1" applyFont="1" applyBorder="1" applyProtection="1">
      <alignment/>
      <protection/>
    </xf>
    <xf numFmtId="178" fontId="14" fillId="0" borderId="27" xfId="48" applyNumberFormat="1" applyFont="1" applyBorder="1" applyProtection="1">
      <alignment/>
      <protection/>
    </xf>
    <xf numFmtId="0" fontId="16" fillId="0" borderId="26" xfId="48" applyFont="1" applyBorder="1" applyAlignment="1" applyProtection="1">
      <alignment horizontal="center"/>
      <protection/>
    </xf>
    <xf numFmtId="0" fontId="15" fillId="0" borderId="23" xfId="48" applyFont="1" applyBorder="1" applyAlignment="1" applyProtection="1">
      <alignment horizontal="left"/>
      <protection/>
    </xf>
    <xf numFmtId="0" fontId="15" fillId="0" borderId="24" xfId="48" applyFont="1" applyBorder="1" applyAlignment="1" applyProtection="1">
      <alignment horizontal="left"/>
      <protection/>
    </xf>
    <xf numFmtId="0" fontId="13" fillId="0" borderId="24" xfId="48" applyFont="1" applyBorder="1" applyProtection="1">
      <alignment/>
      <protection/>
    </xf>
    <xf numFmtId="178" fontId="14" fillId="34" borderId="0" xfId="48" applyNumberFormat="1" applyFont="1" applyFill="1" applyBorder="1" applyProtection="1">
      <alignment/>
      <protection/>
    </xf>
    <xf numFmtId="4" fontId="14" fillId="34" borderId="0" xfId="48" applyNumberFormat="1" applyFont="1" applyFill="1" applyBorder="1" applyProtection="1">
      <alignment/>
      <protection/>
    </xf>
    <xf numFmtId="4" fontId="14" fillId="0" borderId="26" xfId="48" applyNumberFormat="1" applyFont="1" applyBorder="1" applyProtection="1">
      <alignment/>
      <protection/>
    </xf>
    <xf numFmtId="178" fontId="14" fillId="35" borderId="28" xfId="48" applyNumberFormat="1" applyFont="1" applyFill="1" applyBorder="1" applyProtection="1">
      <alignment/>
      <protection/>
    </xf>
    <xf numFmtId="0" fontId="15" fillId="0" borderId="12" xfId="48" applyFont="1" applyBorder="1" applyAlignment="1" applyProtection="1">
      <alignment horizontal="center"/>
      <protection/>
    </xf>
    <xf numFmtId="0" fontId="15" fillId="0" borderId="10" xfId="48" applyFont="1" applyBorder="1" applyAlignment="1" applyProtection="1">
      <alignment horizontal="left"/>
      <protection/>
    </xf>
    <xf numFmtId="0" fontId="15" fillId="0" borderId="22" xfId="48" applyFont="1" applyBorder="1" applyAlignment="1" applyProtection="1">
      <alignment horizontal="left"/>
      <protection/>
    </xf>
    <xf numFmtId="4" fontId="14" fillId="0" borderId="27" xfId="48" applyNumberFormat="1" applyFont="1" applyBorder="1" applyProtection="1">
      <alignment/>
      <protection locked="0"/>
    </xf>
    <xf numFmtId="4" fontId="14" fillId="0" borderId="26" xfId="48" applyNumberFormat="1" applyFont="1" applyBorder="1" applyProtection="1">
      <alignment/>
      <protection locked="0"/>
    </xf>
    <xf numFmtId="0" fontId="15" fillId="0" borderId="21" xfId="48" applyFont="1" applyBorder="1" applyAlignment="1" applyProtection="1">
      <alignment horizontal="left"/>
      <protection/>
    </xf>
    <xf numFmtId="0" fontId="15" fillId="0" borderId="0" xfId="48" applyFont="1" applyBorder="1" applyAlignment="1" applyProtection="1">
      <alignment horizontal="left"/>
      <protection/>
    </xf>
    <xf numFmtId="0" fontId="13" fillId="0" borderId="0" xfId="48" applyFont="1" applyBorder="1" applyProtection="1">
      <alignment/>
      <protection/>
    </xf>
    <xf numFmtId="0" fontId="13" fillId="0" borderId="28" xfId="48" applyFont="1" applyBorder="1" applyProtection="1">
      <alignment/>
      <protection/>
    </xf>
    <xf numFmtId="0" fontId="15" fillId="0" borderId="21" xfId="48" applyFont="1" applyBorder="1" applyAlignment="1" applyProtection="1">
      <alignment horizontal="center"/>
      <protection/>
    </xf>
    <xf numFmtId="0" fontId="15" fillId="0" borderId="29" xfId="48" applyFont="1" applyBorder="1" applyAlignment="1" applyProtection="1">
      <alignment horizontal="center"/>
      <protection/>
    </xf>
    <xf numFmtId="178" fontId="14" fillId="34" borderId="22" xfId="48" applyNumberFormat="1" applyFont="1" applyFill="1" applyBorder="1" applyProtection="1">
      <alignment/>
      <protection/>
    </xf>
    <xf numFmtId="4" fontId="14" fillId="34" borderId="22" xfId="48" applyNumberFormat="1" applyFont="1" applyFill="1" applyBorder="1" applyProtection="1">
      <alignment/>
      <protection/>
    </xf>
    <xf numFmtId="0" fontId="15" fillId="35" borderId="0" xfId="48" applyFont="1" applyFill="1" applyAlignment="1" applyProtection="1">
      <alignment horizontal="center"/>
      <protection/>
    </xf>
    <xf numFmtId="178" fontId="14" fillId="35" borderId="0" xfId="48" applyNumberFormat="1" applyFont="1" applyFill="1" applyProtection="1">
      <alignment/>
      <protection/>
    </xf>
    <xf numFmtId="4" fontId="14" fillId="35" borderId="0" xfId="48" applyNumberFormat="1" applyFont="1" applyFill="1" applyProtection="1">
      <alignment/>
      <protection/>
    </xf>
    <xf numFmtId="4" fontId="14" fillId="0" borderId="26" xfId="48" applyNumberFormat="1" applyFont="1" applyBorder="1" applyProtection="1">
      <alignment/>
      <protection/>
    </xf>
    <xf numFmtId="178" fontId="14" fillId="0" borderId="26" xfId="48" applyNumberFormat="1" applyFont="1" applyBorder="1" applyProtection="1">
      <alignment/>
      <protection/>
    </xf>
    <xf numFmtId="4" fontId="17" fillId="0" borderId="27" xfId="48" applyNumberFormat="1" applyFont="1" applyBorder="1" applyProtection="1">
      <alignment/>
      <protection/>
    </xf>
    <xf numFmtId="0" fontId="16" fillId="0" borderId="12" xfId="48" applyFont="1" applyBorder="1" applyAlignment="1" applyProtection="1">
      <alignment horizontal="center"/>
      <protection/>
    </xf>
    <xf numFmtId="0" fontId="13" fillId="0" borderId="30" xfId="48" applyFont="1" applyBorder="1" applyProtection="1">
      <alignment/>
      <protection/>
    </xf>
    <xf numFmtId="0" fontId="13" fillId="0" borderId="31" xfId="48" applyFont="1" applyBorder="1" applyProtection="1">
      <alignment/>
      <protection/>
    </xf>
    <xf numFmtId="178" fontId="14" fillId="36" borderId="29" xfId="48" applyNumberFormat="1" applyFont="1" applyFill="1" applyBorder="1" applyProtection="1">
      <alignment/>
      <protection locked="0"/>
    </xf>
    <xf numFmtId="4" fontId="14" fillId="36" borderId="29" xfId="48" applyNumberFormat="1" applyFont="1" applyFill="1" applyBorder="1" applyProtection="1">
      <alignment/>
      <protection locked="0"/>
    </xf>
    <xf numFmtId="4" fontId="14" fillId="0" borderId="29" xfId="48" applyNumberFormat="1" applyFont="1" applyBorder="1" applyProtection="1">
      <alignment/>
      <protection/>
    </xf>
    <xf numFmtId="0" fontId="12" fillId="0" borderId="21" xfId="48" applyFont="1" applyBorder="1" applyAlignment="1">
      <alignment horizontal="center"/>
      <protection/>
    </xf>
    <xf numFmtId="0" fontId="15" fillId="0" borderId="0" xfId="48" applyFont="1" applyBorder="1" applyAlignment="1" applyProtection="1">
      <alignment horizontal="center"/>
      <protection/>
    </xf>
    <xf numFmtId="0" fontId="13" fillId="0" borderId="30" xfId="48" applyFont="1" applyBorder="1" applyProtection="1">
      <alignment/>
      <protection locked="0"/>
    </xf>
    <xf numFmtId="0" fontId="15" fillId="0" borderId="29" xfId="48" applyFont="1" applyBorder="1" applyAlignment="1" applyProtection="1">
      <alignment horizontal="center"/>
      <protection locked="0"/>
    </xf>
    <xf numFmtId="4" fontId="14" fillId="0" borderId="29" xfId="48" applyNumberFormat="1" applyFont="1" applyBorder="1" applyProtection="1">
      <alignment/>
      <protection locked="0"/>
    </xf>
    <xf numFmtId="0" fontId="15" fillId="0" borderId="21" xfId="48" applyFont="1" applyBorder="1" applyProtection="1">
      <alignment/>
      <protection/>
    </xf>
    <xf numFmtId="4" fontId="14" fillId="33" borderId="29" xfId="48" applyNumberFormat="1" applyFont="1" applyFill="1" applyBorder="1" applyProtection="1">
      <alignment/>
      <protection/>
    </xf>
    <xf numFmtId="0" fontId="15" fillId="0" borderId="30" xfId="48" applyFont="1" applyBorder="1" applyAlignment="1" applyProtection="1">
      <alignment horizontal="left"/>
      <protection/>
    </xf>
    <xf numFmtId="0" fontId="15" fillId="0" borderId="32" xfId="48" applyFont="1" applyBorder="1" applyAlignment="1" applyProtection="1">
      <alignment horizontal="left"/>
      <protection/>
    </xf>
    <xf numFmtId="0" fontId="13" fillId="0" borderId="32" xfId="48" applyFont="1" applyBorder="1" applyProtection="1">
      <alignment/>
      <protection/>
    </xf>
    <xf numFmtId="178" fontId="14" fillId="0" borderId="29" xfId="48" applyNumberFormat="1" applyFont="1" applyBorder="1" applyProtection="1">
      <alignment/>
      <protection locked="0"/>
    </xf>
    <xf numFmtId="0" fontId="15" fillId="0" borderId="30" xfId="48" applyFont="1" applyBorder="1" applyAlignment="1" applyProtection="1">
      <alignment horizontal="left"/>
      <protection locked="0"/>
    </xf>
    <xf numFmtId="0" fontId="15" fillId="0" borderId="32" xfId="48" applyFont="1" applyBorder="1" applyProtection="1">
      <alignment/>
      <protection/>
    </xf>
    <xf numFmtId="0" fontId="15" fillId="0" borderId="10" xfId="48" applyFont="1" applyBorder="1" applyProtection="1">
      <alignment/>
      <protection/>
    </xf>
    <xf numFmtId="0" fontId="15" fillId="0" borderId="23" xfId="48" applyFont="1" applyBorder="1" applyProtection="1">
      <alignment/>
      <protection/>
    </xf>
    <xf numFmtId="0" fontId="15" fillId="0" borderId="25" xfId="48" applyFont="1" applyBorder="1" applyProtection="1">
      <alignment/>
      <protection/>
    </xf>
    <xf numFmtId="0" fontId="13" fillId="0" borderId="30" xfId="48" applyFont="1" applyBorder="1" applyAlignment="1" applyProtection="1">
      <alignment horizontal="left"/>
      <protection/>
    </xf>
    <xf numFmtId="0" fontId="15" fillId="0" borderId="28" xfId="48" applyFont="1" applyBorder="1" applyProtection="1">
      <alignment/>
      <protection/>
    </xf>
    <xf numFmtId="0" fontId="15" fillId="0" borderId="0" xfId="48" applyFont="1" applyBorder="1" applyProtection="1">
      <alignment/>
      <protection/>
    </xf>
    <xf numFmtId="178" fontId="14" fillId="1" borderId="0" xfId="48" applyNumberFormat="1" applyFont="1" applyFill="1" applyBorder="1" applyProtection="1">
      <alignment/>
      <protection/>
    </xf>
    <xf numFmtId="4" fontId="14" fillId="1" borderId="0" xfId="48" applyNumberFormat="1" applyFont="1" applyFill="1" applyBorder="1" applyProtection="1">
      <alignment/>
      <protection/>
    </xf>
    <xf numFmtId="0" fontId="13" fillId="0" borderId="30" xfId="48" applyFont="1" applyBorder="1" applyAlignment="1" applyProtection="1">
      <alignment horizontal="left"/>
      <protection locked="0"/>
    </xf>
    <xf numFmtId="0" fontId="13" fillId="0" borderId="23" xfId="48" applyFont="1" applyBorder="1" applyAlignment="1" applyProtection="1">
      <alignment horizontal="left"/>
      <protection/>
    </xf>
    <xf numFmtId="0" fontId="15" fillId="0" borderId="11" xfId="48" applyFont="1" applyBorder="1" applyProtection="1">
      <alignment/>
      <protection/>
    </xf>
    <xf numFmtId="0" fontId="13" fillId="0" borderId="10" xfId="48" applyFont="1" applyBorder="1" applyProtection="1">
      <alignment/>
      <protection/>
    </xf>
    <xf numFmtId="4" fontId="18" fillId="0" borderId="27" xfId="48" applyNumberFormat="1" applyFont="1" applyBorder="1" applyProtection="1">
      <alignment/>
      <protection/>
    </xf>
    <xf numFmtId="0" fontId="13" fillId="0" borderId="26" xfId="48" applyFont="1" applyBorder="1" applyProtection="1">
      <alignment/>
      <protection/>
    </xf>
    <xf numFmtId="0" fontId="13" fillId="0" borderId="29" xfId="48" applyFont="1" applyBorder="1" applyAlignment="1" applyProtection="1">
      <alignment horizontal="left"/>
      <protection/>
    </xf>
    <xf numFmtId="0" fontId="13" fillId="0" borderId="12" xfId="48" applyFont="1" applyBorder="1" applyProtection="1">
      <alignment/>
      <protection/>
    </xf>
    <xf numFmtId="0" fontId="13" fillId="0" borderId="12" xfId="48" applyFont="1" applyBorder="1" applyAlignment="1" applyProtection="1">
      <alignment horizontal="left"/>
      <protection/>
    </xf>
    <xf numFmtId="0" fontId="13" fillId="0" borderId="29" xfId="48" applyFont="1" applyBorder="1" applyProtection="1">
      <alignment/>
      <protection locked="0"/>
    </xf>
    <xf numFmtId="0" fontId="15" fillId="0" borderId="0" xfId="48" applyFont="1">
      <alignment/>
      <protection/>
    </xf>
    <xf numFmtId="0" fontId="13" fillId="0" borderId="0" xfId="48" applyFont="1">
      <alignment/>
      <protection/>
    </xf>
    <xf numFmtId="178" fontId="14" fillId="33" borderId="29" xfId="48" applyNumberFormat="1" applyFont="1" applyFill="1" applyBorder="1" applyProtection="1">
      <alignment/>
      <protection locked="0"/>
    </xf>
    <xf numFmtId="4" fontId="14" fillId="33" borderId="29" xfId="48" applyNumberFormat="1" applyFont="1" applyFill="1" applyBorder="1" applyProtection="1">
      <alignment/>
      <protection locked="0"/>
    </xf>
    <xf numFmtId="0" fontId="13" fillId="0" borderId="29" xfId="48" applyFont="1" applyBorder="1" applyAlignment="1" applyProtection="1">
      <alignment horizontal="left"/>
      <protection locked="0"/>
    </xf>
    <xf numFmtId="0" fontId="15" fillId="35" borderId="22" xfId="48" applyFont="1" applyFill="1" applyBorder="1" applyAlignment="1" applyProtection="1">
      <alignment horizontal="center"/>
      <protection/>
    </xf>
    <xf numFmtId="178" fontId="14" fillId="35" borderId="22" xfId="48" applyNumberFormat="1" applyFont="1" applyFill="1" applyBorder="1" applyProtection="1">
      <alignment/>
      <protection/>
    </xf>
    <xf numFmtId="4" fontId="14" fillId="35" borderId="22" xfId="48" applyNumberFormat="1" applyFont="1" applyFill="1" applyBorder="1" applyProtection="1">
      <alignment/>
      <protection/>
    </xf>
    <xf numFmtId="0" fontId="19" fillId="0" borderId="21" xfId="48" applyFont="1" applyBorder="1" applyAlignment="1">
      <alignment horizontal="center"/>
      <protection/>
    </xf>
    <xf numFmtId="4" fontId="20" fillId="0" borderId="27" xfId="48" applyNumberFormat="1" applyFont="1" applyBorder="1" applyProtection="1">
      <alignment/>
      <protection/>
    </xf>
    <xf numFmtId="178" fontId="14" fillId="35" borderId="0" xfId="48" applyNumberFormat="1" applyFont="1" applyFill="1" applyAlignment="1" applyProtection="1">
      <alignment horizontal="left"/>
      <protection/>
    </xf>
    <xf numFmtId="0" fontId="15" fillId="35" borderId="0" xfId="48" applyFont="1" applyFill="1" applyBorder="1" applyAlignment="1" applyProtection="1">
      <alignment horizontal="center"/>
      <protection/>
    </xf>
    <xf numFmtId="178" fontId="14" fillId="35" borderId="0" xfId="48" applyNumberFormat="1" applyFont="1" applyFill="1" applyBorder="1" applyProtection="1">
      <alignment/>
      <protection/>
    </xf>
    <xf numFmtId="4" fontId="14" fillId="35" borderId="0" xfId="48" applyNumberFormat="1" applyFont="1" applyFill="1" applyBorder="1" applyProtection="1">
      <alignment/>
      <protection/>
    </xf>
    <xf numFmtId="4" fontId="17" fillId="0" borderId="12" xfId="48" applyNumberFormat="1" applyFont="1" applyBorder="1" applyProtection="1">
      <alignment/>
      <protection/>
    </xf>
    <xf numFmtId="0" fontId="12" fillId="0" borderId="0" xfId="48" applyFont="1">
      <alignment/>
      <protection/>
    </xf>
    <xf numFmtId="178" fontId="14" fillId="35" borderId="11" xfId="48" applyNumberFormat="1" applyFont="1" applyFill="1" applyBorder="1" applyProtection="1">
      <alignment/>
      <protection/>
    </xf>
    <xf numFmtId="0" fontId="15" fillId="37" borderId="0" xfId="48" applyFont="1" applyFill="1" applyBorder="1" applyAlignment="1" applyProtection="1">
      <alignment horizontal="center"/>
      <protection/>
    </xf>
    <xf numFmtId="178" fontId="14" fillId="37" borderId="0" xfId="48" applyNumberFormat="1" applyFont="1" applyFill="1" applyBorder="1" applyProtection="1">
      <alignment/>
      <protection/>
    </xf>
    <xf numFmtId="4" fontId="14" fillId="37" borderId="0" xfId="48" applyNumberFormat="1" applyFont="1" applyFill="1" applyBorder="1" applyProtection="1">
      <alignment/>
      <protection/>
    </xf>
    <xf numFmtId="4" fontId="14" fillId="0" borderId="12" xfId="48" applyNumberFormat="1" applyFont="1" applyBorder="1" applyProtection="1">
      <alignment/>
      <protection/>
    </xf>
    <xf numFmtId="0" fontId="12" fillId="0" borderId="22" xfId="48" applyFont="1" applyBorder="1">
      <alignment/>
      <protection/>
    </xf>
    <xf numFmtId="0" fontId="15" fillId="0" borderId="22" xfId="48" applyFont="1" applyBorder="1">
      <alignment/>
      <protection/>
    </xf>
    <xf numFmtId="4" fontId="20" fillId="0" borderId="12" xfId="48" applyNumberFormat="1" applyFont="1" applyBorder="1" applyProtection="1">
      <alignment/>
      <protection/>
    </xf>
    <xf numFmtId="0" fontId="14" fillId="33" borderId="0" xfId="48" applyFont="1" applyFill="1" applyProtection="1">
      <alignment/>
      <protection/>
    </xf>
    <xf numFmtId="0" fontId="12" fillId="0" borderId="12" xfId="48" applyFont="1" applyBorder="1" applyAlignment="1">
      <alignment horizontal="center"/>
      <protection/>
    </xf>
    <xf numFmtId="0" fontId="12" fillId="0" borderId="21" xfId="48" applyFont="1" applyBorder="1">
      <alignment/>
      <protection/>
    </xf>
    <xf numFmtId="178" fontId="14" fillId="37" borderId="26" xfId="48" applyNumberFormat="1" applyFont="1" applyFill="1" applyBorder="1" applyProtection="1">
      <alignment/>
      <protection/>
    </xf>
    <xf numFmtId="0" fontId="15" fillId="0" borderId="0" xfId="48" applyFont="1" applyAlignment="1" applyProtection="1">
      <alignment horizontal="left"/>
      <protection/>
    </xf>
    <xf numFmtId="178" fontId="14" fillId="37" borderId="12" xfId="48" applyNumberFormat="1" applyFont="1" applyFill="1" applyBorder="1" applyProtection="1">
      <alignment/>
      <protection/>
    </xf>
    <xf numFmtId="0" fontId="13" fillId="0" borderId="10" xfId="48" applyFont="1" applyBorder="1" applyProtection="1">
      <alignment/>
      <protection locked="0"/>
    </xf>
    <xf numFmtId="178" fontId="14" fillId="37" borderId="27" xfId="48" applyNumberFormat="1" applyFont="1" applyFill="1" applyBorder="1" applyProtection="1">
      <alignment/>
      <protection/>
    </xf>
    <xf numFmtId="0" fontId="15" fillId="0" borderId="28" xfId="48" applyFont="1" applyBorder="1" applyAlignment="1" applyProtection="1">
      <alignment horizontal="left"/>
      <protection/>
    </xf>
    <xf numFmtId="0" fontId="15" fillId="36" borderId="29" xfId="48" applyFont="1" applyFill="1" applyBorder="1" applyAlignment="1" applyProtection="1">
      <alignment horizontal="center"/>
      <protection/>
    </xf>
    <xf numFmtId="178" fontId="14" fillId="37" borderId="28" xfId="48" applyNumberFormat="1" applyFont="1" applyFill="1" applyBorder="1" applyProtection="1">
      <alignment/>
      <protection/>
    </xf>
    <xf numFmtId="0" fontId="15" fillId="36" borderId="29" xfId="48" applyFont="1" applyFill="1" applyBorder="1" applyAlignment="1" applyProtection="1">
      <alignment horizontal="center"/>
      <protection locked="0"/>
    </xf>
    <xf numFmtId="178" fontId="14" fillId="37" borderId="11" xfId="48" applyNumberFormat="1" applyFont="1" applyFill="1" applyBorder="1" applyProtection="1">
      <alignment/>
      <protection/>
    </xf>
    <xf numFmtId="4" fontId="20" fillId="0" borderId="12" xfId="48" applyNumberFormat="1" applyFont="1" applyBorder="1" applyProtection="1">
      <alignment/>
      <protection/>
    </xf>
    <xf numFmtId="178" fontId="14" fillId="0" borderId="28" xfId="48" applyNumberFormat="1" applyFont="1" applyBorder="1" applyProtection="1">
      <alignment/>
      <protection/>
    </xf>
    <xf numFmtId="0" fontId="16" fillId="0" borderId="21" xfId="48" applyFont="1" applyBorder="1" applyAlignment="1">
      <alignment horizontal="center"/>
      <protection/>
    </xf>
    <xf numFmtId="0" fontId="4" fillId="0" borderId="21" xfId="48" applyBorder="1">
      <alignment/>
      <protection/>
    </xf>
    <xf numFmtId="0" fontId="14" fillId="0" borderId="0" xfId="48" applyFont="1">
      <alignment/>
      <protection/>
    </xf>
    <xf numFmtId="0" fontId="4" fillId="0" borderId="0" xfId="48">
      <alignment/>
      <protection/>
    </xf>
    <xf numFmtId="4" fontId="20" fillId="0" borderId="27" xfId="48" applyNumberFormat="1" applyFont="1" applyBorder="1" applyProtection="1">
      <alignment/>
      <protection/>
    </xf>
    <xf numFmtId="178" fontId="14" fillId="0" borderId="12" xfId="48" applyNumberFormat="1" applyFont="1" applyBorder="1" applyProtection="1">
      <alignment/>
      <protection/>
    </xf>
    <xf numFmtId="0" fontId="4" fillId="0" borderId="0" xfId="48" applyBorder="1">
      <alignment/>
      <protection/>
    </xf>
    <xf numFmtId="4" fontId="14" fillId="0" borderId="21" xfId="48" applyNumberFormat="1" applyFont="1" applyBorder="1" applyProtection="1">
      <alignment/>
      <protection/>
    </xf>
    <xf numFmtId="4" fontId="14" fillId="35" borderId="28" xfId="48" applyNumberFormat="1" applyFont="1" applyFill="1" applyBorder="1" applyProtection="1">
      <alignment/>
      <protection/>
    </xf>
    <xf numFmtId="4" fontId="14" fillId="0" borderId="28" xfId="48" applyNumberFormat="1" applyFont="1" applyBorder="1" applyProtection="1">
      <alignment/>
      <protection/>
    </xf>
    <xf numFmtId="4" fontId="20" fillId="0" borderId="0" xfId="48" applyNumberFormat="1" applyFont="1" applyBorder="1" applyProtection="1">
      <alignment/>
      <protection/>
    </xf>
    <xf numFmtId="0" fontId="21" fillId="0" borderId="21" xfId="48" applyFont="1" applyBorder="1">
      <alignment/>
      <protection/>
    </xf>
    <xf numFmtId="0" fontId="13" fillId="0" borderId="29" xfId="48" applyFont="1" applyBorder="1" applyProtection="1">
      <alignment/>
      <protection/>
    </xf>
    <xf numFmtId="0" fontId="13" fillId="0" borderId="21" xfId="48" applyFont="1" applyBorder="1" applyProtection="1">
      <alignment/>
      <protection/>
    </xf>
    <xf numFmtId="4" fontId="14" fillId="35" borderId="11" xfId="48" applyNumberFormat="1" applyFont="1" applyFill="1" applyBorder="1" applyProtection="1">
      <alignment/>
      <protection/>
    </xf>
    <xf numFmtId="4" fontId="20" fillId="0" borderId="22" xfId="48" applyNumberFormat="1" applyFont="1" applyBorder="1" applyProtection="1">
      <alignment/>
      <protection/>
    </xf>
    <xf numFmtId="178" fontId="14" fillId="0" borderId="29" xfId="48" applyNumberFormat="1" applyFont="1" applyBorder="1" applyProtection="1">
      <alignment/>
      <protection/>
    </xf>
    <xf numFmtId="0" fontId="13" fillId="0" borderId="22" xfId="48" applyFont="1" applyBorder="1" applyAlignment="1" applyProtection="1">
      <alignment horizontal="left"/>
      <protection/>
    </xf>
    <xf numFmtId="178" fontId="14" fillId="38" borderId="0" xfId="48" applyNumberFormat="1" applyFont="1" applyFill="1" applyProtection="1">
      <alignment/>
      <protection/>
    </xf>
    <xf numFmtId="4" fontId="14" fillId="38" borderId="0" xfId="48" applyNumberFormat="1" applyFont="1" applyFill="1" applyProtection="1">
      <alignment/>
      <protection/>
    </xf>
    <xf numFmtId="0" fontId="13" fillId="0" borderId="22" xfId="48" applyFont="1" applyBorder="1" applyAlignment="1" applyProtection="1">
      <alignment horizontal="center"/>
      <protection/>
    </xf>
    <xf numFmtId="0" fontId="13" fillId="0" borderId="10" xfId="48" applyFont="1" applyBorder="1" applyAlignment="1" applyProtection="1">
      <alignment horizontal="center"/>
      <protection/>
    </xf>
    <xf numFmtId="0" fontId="13" fillId="0" borderId="0" xfId="48" applyFont="1" applyBorder="1" applyAlignment="1" applyProtection="1">
      <alignment horizontal="left"/>
      <protection locked="0"/>
    </xf>
    <xf numFmtId="178" fontId="14" fillId="38" borderId="22" xfId="48" applyNumberFormat="1" applyFont="1" applyFill="1" applyBorder="1" applyProtection="1">
      <alignment/>
      <protection/>
    </xf>
    <xf numFmtId="4" fontId="14" fillId="38" borderId="22" xfId="48" applyNumberFormat="1" applyFont="1" applyFill="1" applyBorder="1" applyProtection="1">
      <alignment/>
      <protection/>
    </xf>
    <xf numFmtId="0" fontId="4" fillId="0" borderId="12" xfId="48" applyBorder="1">
      <alignment/>
      <protection/>
    </xf>
    <xf numFmtId="0" fontId="13" fillId="0" borderId="0" xfId="48" applyFont="1" applyBorder="1" applyAlignment="1" applyProtection="1">
      <alignment horizontal="left"/>
      <protection/>
    </xf>
    <xf numFmtId="0" fontId="13" fillId="0" borderId="0" xfId="48" applyFont="1" applyBorder="1" applyAlignment="1" applyProtection="1">
      <alignment horizontal="center"/>
      <protection/>
    </xf>
    <xf numFmtId="178" fontId="14" fillId="36" borderId="11" xfId="48" applyNumberFormat="1" applyFont="1" applyFill="1" applyBorder="1" applyProtection="1">
      <alignment/>
      <protection locked="0"/>
    </xf>
    <xf numFmtId="4" fontId="14" fillId="36" borderId="22" xfId="48" applyNumberFormat="1" applyFont="1" applyFill="1" applyBorder="1" applyProtection="1">
      <alignment/>
      <protection locked="0"/>
    </xf>
    <xf numFmtId="0" fontId="13" fillId="0" borderId="27" xfId="48" applyFont="1" applyBorder="1" applyProtection="1">
      <alignment/>
      <protection/>
    </xf>
    <xf numFmtId="4" fontId="14" fillId="0" borderId="27" xfId="48" applyNumberFormat="1" applyFont="1" applyBorder="1" applyProtection="1">
      <alignment/>
      <protection/>
    </xf>
    <xf numFmtId="0" fontId="13" fillId="0" borderId="27" xfId="48" applyFont="1" applyBorder="1" applyProtection="1">
      <alignment/>
      <protection locked="0"/>
    </xf>
    <xf numFmtId="0" fontId="13" fillId="0" borderId="32" xfId="48" applyFont="1" applyBorder="1" applyAlignment="1" applyProtection="1">
      <alignment horizontal="left"/>
      <protection/>
    </xf>
    <xf numFmtId="0" fontId="13" fillId="0" borderId="31" xfId="48" applyFont="1" applyBorder="1" applyAlignment="1" applyProtection="1">
      <alignment horizontal="left"/>
      <protection/>
    </xf>
    <xf numFmtId="178" fontId="14" fillId="0" borderId="0" xfId="48" applyNumberFormat="1" applyFont="1" applyProtection="1">
      <alignment/>
      <protection/>
    </xf>
    <xf numFmtId="178" fontId="14" fillId="0" borderId="0" xfId="48" applyNumberFormat="1" applyFont="1" applyBorder="1" applyProtection="1">
      <alignment/>
      <protection/>
    </xf>
    <xf numFmtId="0" fontId="15" fillId="0" borderId="24" xfId="48" applyFont="1" applyBorder="1" applyAlignment="1" applyProtection="1">
      <alignment horizontal="center"/>
      <protection/>
    </xf>
    <xf numFmtId="178" fontId="14" fillId="0" borderId="24" xfId="48" applyNumberFormat="1" applyFont="1" applyBorder="1" applyProtection="1">
      <alignment/>
      <protection/>
    </xf>
    <xf numFmtId="4" fontId="14" fillId="0" borderId="25" xfId="48" applyNumberFormat="1" applyFont="1" applyBorder="1" applyProtection="1">
      <alignment/>
      <protection/>
    </xf>
    <xf numFmtId="0" fontId="16" fillId="0" borderId="22" xfId="48" applyFont="1" applyBorder="1" applyAlignment="1" applyProtection="1">
      <alignment horizontal="left"/>
      <protection/>
    </xf>
    <xf numFmtId="0" fontId="21" fillId="0" borderId="22" xfId="48" applyFont="1" applyBorder="1">
      <alignment/>
      <protection/>
    </xf>
    <xf numFmtId="0" fontId="15" fillId="0" borderId="22" xfId="48" applyFont="1" applyBorder="1" applyAlignment="1" applyProtection="1">
      <alignment horizontal="center"/>
      <protection/>
    </xf>
    <xf numFmtId="178" fontId="14" fillId="0" borderId="22" xfId="48" applyNumberFormat="1" applyFont="1" applyBorder="1" applyProtection="1">
      <alignment/>
      <protection/>
    </xf>
    <xf numFmtId="4" fontId="14" fillId="0" borderId="11" xfId="48" applyNumberFormat="1" applyFont="1" applyBorder="1" applyProtection="1">
      <alignment/>
      <protection/>
    </xf>
    <xf numFmtId="178" fontId="15" fillId="0" borderId="27" xfId="48" applyNumberFormat="1" applyFont="1" applyBorder="1" applyAlignment="1" applyProtection="1">
      <alignment horizontal="center"/>
      <protection/>
    </xf>
    <xf numFmtId="0" fontId="15" fillId="0" borderId="32" xfId="48" applyFont="1" applyBorder="1" applyProtection="1">
      <alignment/>
      <protection locked="0"/>
    </xf>
    <xf numFmtId="0" fontId="0" fillId="0" borderId="21" xfId="0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 horizontal="left"/>
    </xf>
    <xf numFmtId="0" fontId="22" fillId="0" borderId="28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22" fillId="39" borderId="0" xfId="0" applyFont="1" applyFill="1" applyAlignment="1">
      <alignment/>
    </xf>
    <xf numFmtId="0" fontId="22" fillId="1" borderId="0" xfId="0" applyFont="1" applyFill="1" applyAlignment="1">
      <alignment/>
    </xf>
    <xf numFmtId="0" fontId="20" fillId="1" borderId="0" xfId="0" applyFont="1" applyFill="1" applyAlignment="1">
      <alignment/>
    </xf>
    <xf numFmtId="0" fontId="22" fillId="1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2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1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21" xfId="0" applyFont="1" applyBorder="1" applyAlignment="1">
      <alignment/>
    </xf>
    <xf numFmtId="0" fontId="25" fillId="0" borderId="28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6" fillId="0" borderId="23" xfId="0" applyFont="1" applyBorder="1" applyAlignment="1">
      <alignment horizontal="centerContinuous"/>
    </xf>
    <xf numFmtId="0" fontId="24" fillId="0" borderId="25" xfId="0" applyFont="1" applyBorder="1" applyAlignment="1">
      <alignment horizontal="centerContinuous"/>
    </xf>
    <xf numFmtId="0" fontId="22" fillId="0" borderId="23" xfId="0" applyFont="1" applyBorder="1" applyAlignment="1" quotePrefix="1">
      <alignment horizontal="left"/>
    </xf>
    <xf numFmtId="0" fontId="22" fillId="0" borderId="24" xfId="0" applyFont="1" applyBorder="1" applyAlignment="1">
      <alignment/>
    </xf>
    <xf numFmtId="0" fontId="25" fillId="0" borderId="24" xfId="0" applyFont="1" applyBorder="1" applyAlignment="1">
      <alignment/>
    </xf>
    <xf numFmtId="0" fontId="2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6" fillId="0" borderId="21" xfId="0" applyFont="1" applyBorder="1" applyAlignment="1">
      <alignment horizontal="centerContinuous"/>
    </xf>
    <xf numFmtId="0" fontId="24" fillId="0" borderId="28" xfId="0" applyFont="1" applyBorder="1" applyAlignment="1">
      <alignment horizontal="centerContinuous"/>
    </xf>
    <xf numFmtId="0" fontId="22" fillId="0" borderId="10" xfId="0" applyFont="1" applyBorder="1" applyAlignment="1">
      <alignment/>
    </xf>
    <xf numFmtId="0" fontId="22" fillId="0" borderId="22" xfId="0" applyFont="1" applyBorder="1" applyAlignment="1">
      <alignment/>
    </xf>
    <xf numFmtId="0" fontId="25" fillId="0" borderId="22" xfId="0" applyFont="1" applyBorder="1" applyAlignment="1">
      <alignment/>
    </xf>
    <xf numFmtId="0" fontId="24" fillId="0" borderId="22" xfId="0" applyFont="1" applyBorder="1" applyAlignment="1">
      <alignment/>
    </xf>
    <xf numFmtId="0" fontId="22" fillId="0" borderId="11" xfId="0" applyFont="1" applyBorder="1" applyAlignment="1">
      <alignment/>
    </xf>
    <xf numFmtId="0" fontId="26" fillId="0" borderId="28" xfId="0" applyFont="1" applyBorder="1" applyAlignment="1">
      <alignment horizontal="centerContinuous"/>
    </xf>
    <xf numFmtId="0" fontId="25" fillId="0" borderId="23" xfId="0" applyFont="1" applyBorder="1" applyAlignment="1">
      <alignment/>
    </xf>
    <xf numFmtId="0" fontId="25" fillId="0" borderId="25" xfId="0" applyFont="1" applyBorder="1" applyAlignment="1">
      <alignment/>
    </xf>
    <xf numFmtId="0" fontId="24" fillId="0" borderId="21" xfId="0" applyFont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4" fillId="0" borderId="21" xfId="0" applyFont="1" applyBorder="1" applyAlignment="1">
      <alignment horizontal="centerContinuous"/>
    </xf>
    <xf numFmtId="0" fontId="22" fillId="0" borderId="21" xfId="0" applyFont="1" applyBorder="1" applyAlignment="1">
      <alignment/>
    </xf>
    <xf numFmtId="0" fontId="26" fillId="0" borderId="22" xfId="0" applyFont="1" applyBorder="1" applyAlignment="1">
      <alignment/>
    </xf>
    <xf numFmtId="0" fontId="25" fillId="0" borderId="10" xfId="0" applyFont="1" applyBorder="1" applyAlignment="1">
      <alignment/>
    </xf>
    <xf numFmtId="0" fontId="22" fillId="0" borderId="22" xfId="0" applyFont="1" applyBorder="1" applyAlignment="1" quotePrefix="1">
      <alignment/>
    </xf>
    <xf numFmtId="4" fontId="26" fillId="0" borderId="28" xfId="0" applyNumberFormat="1" applyFont="1" applyBorder="1" applyAlignment="1">
      <alignment horizontal="centerContinuous"/>
    </xf>
    <xf numFmtId="4" fontId="25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4" fontId="25" fillId="0" borderId="28" xfId="0" applyNumberFormat="1" applyFont="1" applyBorder="1" applyAlignment="1">
      <alignment/>
    </xf>
    <xf numFmtId="0" fontId="26" fillId="0" borderId="24" xfId="0" applyFont="1" applyBorder="1" applyAlignment="1">
      <alignment/>
    </xf>
    <xf numFmtId="4" fontId="25" fillId="0" borderId="24" xfId="0" applyNumberFormat="1" applyFont="1" applyBorder="1" applyAlignment="1">
      <alignment/>
    </xf>
    <xf numFmtId="4" fontId="25" fillId="0" borderId="25" xfId="0" applyNumberFormat="1" applyFont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2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6" fillId="0" borderId="21" xfId="0" applyFont="1" applyBorder="1" applyAlignment="1">
      <alignment horizontal="centerContinuous"/>
    </xf>
    <xf numFmtId="0" fontId="25" fillId="0" borderId="11" xfId="0" applyFont="1" applyBorder="1" applyAlignment="1">
      <alignment/>
    </xf>
    <xf numFmtId="4" fontId="25" fillId="0" borderId="21" xfId="0" applyNumberFormat="1" applyFont="1" applyBorder="1" applyAlignment="1">
      <alignment/>
    </xf>
    <xf numFmtId="1" fontId="26" fillId="0" borderId="0" xfId="0" applyNumberFormat="1" applyFont="1" applyBorder="1" applyAlignment="1">
      <alignment/>
    </xf>
    <xf numFmtId="4" fontId="26" fillId="0" borderId="21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0" fontId="25" fillId="0" borderId="23" xfId="0" applyFont="1" applyBorder="1" applyAlignment="1">
      <alignment/>
    </xf>
    <xf numFmtId="0" fontId="25" fillId="0" borderId="21" xfId="0" applyFont="1" applyBorder="1" applyAlignment="1" quotePrefix="1">
      <alignment/>
    </xf>
    <xf numFmtId="0" fontId="22" fillId="0" borderId="0" xfId="0" applyFont="1" applyBorder="1" applyAlignment="1" quotePrefix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Continuous"/>
    </xf>
    <xf numFmtId="0" fontId="24" fillId="0" borderId="11" xfId="0" applyFont="1" applyBorder="1" applyAlignment="1">
      <alignment horizontal="centerContinuous"/>
    </xf>
    <xf numFmtId="0" fontId="25" fillId="0" borderId="22" xfId="0" applyFont="1" applyBorder="1" applyAlignment="1">
      <alignment/>
    </xf>
    <xf numFmtId="0" fontId="25" fillId="0" borderId="11" xfId="0" applyFont="1" applyBorder="1" applyAlignment="1">
      <alignment/>
    </xf>
    <xf numFmtId="0" fontId="22" fillId="0" borderId="0" xfId="0" applyFont="1" applyBorder="1" applyAlignment="1" quotePrefix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8" fillId="0" borderId="0" xfId="0" applyFont="1" applyAlignment="1">
      <alignment horizontal="centerContinuous"/>
    </xf>
    <xf numFmtId="0" fontId="28" fillId="0" borderId="0" xfId="0" applyFont="1" applyAlignment="1">
      <alignment/>
    </xf>
    <xf numFmtId="0" fontId="22" fillId="0" borderId="0" xfId="0" applyFont="1" applyFill="1" applyBorder="1" applyAlignment="1">
      <alignment/>
    </xf>
    <xf numFmtId="4" fontId="22" fillId="0" borderId="30" xfId="0" applyNumberFormat="1" applyFont="1" applyBorder="1" applyAlignment="1">
      <alignment/>
    </xf>
    <xf numFmtId="0" fontId="22" fillId="0" borderId="31" xfId="0" applyFont="1" applyBorder="1" applyAlignment="1">
      <alignment horizontal="centerContinuous"/>
    </xf>
    <xf numFmtId="2" fontId="28" fillId="0" borderId="0" xfId="49" applyNumberFormat="1" applyFont="1" applyAlignment="1">
      <alignment/>
      <protection/>
    </xf>
    <xf numFmtId="2" fontId="5" fillId="0" borderId="22" xfId="49" applyNumberFormat="1" applyBorder="1">
      <alignment/>
      <protection/>
    </xf>
    <xf numFmtId="172" fontId="22" fillId="0" borderId="32" xfId="0" applyNumberFormat="1" applyFont="1" applyBorder="1" applyAlignment="1">
      <alignment horizontal="centerContinuous"/>
    </xf>
    <xf numFmtId="172" fontId="29" fillId="0" borderId="32" xfId="0" applyNumberFormat="1" applyFont="1" applyBorder="1" applyAlignment="1">
      <alignment horizontal="centerContinuous"/>
    </xf>
    <xf numFmtId="0" fontId="15" fillId="0" borderId="30" xfId="48" applyFont="1" applyBorder="1" applyAlignment="1" applyProtection="1">
      <alignment horizontal="center"/>
      <protection/>
    </xf>
    <xf numFmtId="0" fontId="16" fillId="0" borderId="32" xfId="48" applyFont="1" applyBorder="1" applyProtection="1">
      <alignment/>
      <protection/>
    </xf>
    <xf numFmtId="0" fontId="15" fillId="0" borderId="32" xfId="48" applyFont="1" applyBorder="1" applyAlignment="1" applyProtection="1">
      <alignment horizontal="center"/>
      <protection/>
    </xf>
    <xf numFmtId="0" fontId="14" fillId="0" borderId="32" xfId="48" applyFont="1" applyBorder="1" applyProtection="1">
      <alignment/>
      <protection/>
    </xf>
    <xf numFmtId="4" fontId="14" fillId="0" borderId="32" xfId="48" applyNumberFormat="1" applyFont="1" applyBorder="1" applyProtection="1">
      <alignment/>
      <protection/>
    </xf>
    <xf numFmtId="0" fontId="16" fillId="0" borderId="32" xfId="48" applyFont="1" applyBorder="1" applyAlignment="1" applyProtection="1">
      <alignment horizontal="left"/>
      <protection/>
    </xf>
    <xf numFmtId="4" fontId="17" fillId="0" borderId="29" xfId="48" applyNumberFormat="1" applyFont="1" applyBorder="1" applyProtection="1">
      <alignment/>
      <protection/>
    </xf>
    <xf numFmtId="4" fontId="29" fillId="0" borderId="29" xfId="48" applyNumberFormat="1" applyFont="1" applyBorder="1" applyProtection="1">
      <alignment/>
      <protection locked="0"/>
    </xf>
    <xf numFmtId="0" fontId="15" fillId="40" borderId="0" xfId="48" applyFont="1" applyFill="1" applyAlignment="1" applyProtection="1">
      <alignment horizontal="center"/>
      <protection/>
    </xf>
    <xf numFmtId="0" fontId="15" fillId="40" borderId="0" xfId="48" applyFont="1" applyFill="1" applyProtection="1">
      <alignment/>
      <protection/>
    </xf>
    <xf numFmtId="0" fontId="13" fillId="40" borderId="0" xfId="48" applyFont="1" applyFill="1" applyProtection="1">
      <alignment/>
      <protection/>
    </xf>
    <xf numFmtId="0" fontId="14" fillId="40" borderId="0" xfId="48" applyFont="1" applyFill="1" applyProtection="1">
      <alignment/>
      <protection/>
    </xf>
    <xf numFmtId="4" fontId="14" fillId="40" borderId="0" xfId="48" applyNumberFormat="1" applyFont="1" applyFill="1" applyProtection="1">
      <alignment/>
      <protection/>
    </xf>
    <xf numFmtId="4" fontId="14" fillId="0" borderId="27" xfId="48" applyNumberFormat="1" applyFont="1" applyFill="1" applyBorder="1" applyProtection="1">
      <alignment/>
      <protection locked="0"/>
    </xf>
    <xf numFmtId="0" fontId="0" fillId="0" borderId="27" xfId="0" applyBorder="1" applyAlignment="1">
      <alignment/>
    </xf>
    <xf numFmtId="0" fontId="22" fillId="0" borderId="12" xfId="0" applyFont="1" applyBorder="1" applyAlignment="1">
      <alignment/>
    </xf>
    <xf numFmtId="2" fontId="22" fillId="0" borderId="29" xfId="0" applyNumberFormat="1" applyFont="1" applyBorder="1" applyAlignment="1">
      <alignment horizontal="centerContinuous"/>
    </xf>
    <xf numFmtId="2" fontId="24" fillId="0" borderId="29" xfId="0" applyNumberFormat="1" applyFont="1" applyBorder="1" applyAlignment="1">
      <alignment horizontal="centerContinuous"/>
    </xf>
    <xf numFmtId="2" fontId="0" fillId="0" borderId="10" xfId="0" applyNumberFormat="1" applyBorder="1" applyAlignment="1">
      <alignment/>
    </xf>
    <xf numFmtId="0" fontId="1" fillId="0" borderId="29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18" fillId="0" borderId="0" xfId="0" applyFont="1" applyFill="1" applyAlignment="1" quotePrefix="1">
      <alignment horizontal="left"/>
    </xf>
    <xf numFmtId="178" fontId="14" fillId="0" borderId="12" xfId="48" applyNumberFormat="1" applyFont="1" applyFill="1" applyBorder="1" applyProtection="1">
      <alignment/>
      <protection/>
    </xf>
    <xf numFmtId="0" fontId="12" fillId="0" borderId="10" xfId="48" applyFont="1" applyBorder="1" applyAlignment="1">
      <alignment horizontal="center"/>
      <protection/>
    </xf>
    <xf numFmtId="2" fontId="31" fillId="40" borderId="0" xfId="48" applyNumberFormat="1" applyFont="1" applyFill="1" applyAlignment="1" applyProtection="1">
      <alignment horizontal="right"/>
      <protection/>
    </xf>
    <xf numFmtId="2" fontId="31" fillId="0" borderId="0" xfId="48" applyNumberFormat="1" applyFont="1" applyAlignment="1" applyProtection="1">
      <alignment horizontal="right"/>
      <protection/>
    </xf>
    <xf numFmtId="2" fontId="32" fillId="0" borderId="26" xfId="48" applyNumberFormat="1" applyFont="1" applyBorder="1" applyAlignment="1" applyProtection="1">
      <alignment horizontal="right"/>
      <protection/>
    </xf>
    <xf numFmtId="2" fontId="31" fillId="0" borderId="27" xfId="48" applyNumberFormat="1" applyFont="1" applyBorder="1" applyAlignment="1" applyProtection="1">
      <alignment horizontal="right"/>
      <protection/>
    </xf>
    <xf numFmtId="2" fontId="31" fillId="0" borderId="26" xfId="48" applyNumberFormat="1" applyFont="1" applyBorder="1" applyAlignment="1" applyProtection="1">
      <alignment horizontal="right"/>
      <protection/>
    </xf>
    <xf numFmtId="2" fontId="31" fillId="0" borderId="29" xfId="48" applyNumberFormat="1" applyFont="1" applyBorder="1" applyAlignment="1" applyProtection="1">
      <alignment horizontal="right"/>
      <protection/>
    </xf>
    <xf numFmtId="2" fontId="31" fillId="35" borderId="0" xfId="48" applyNumberFormat="1" applyFont="1" applyFill="1" applyAlignment="1" applyProtection="1">
      <alignment horizontal="right"/>
      <protection/>
    </xf>
    <xf numFmtId="2" fontId="32" fillId="35" borderId="0" xfId="48" applyNumberFormat="1" applyFont="1" applyFill="1" applyBorder="1" applyAlignment="1" applyProtection="1">
      <alignment horizontal="right"/>
      <protection/>
    </xf>
    <xf numFmtId="2" fontId="31" fillId="0" borderId="0" xfId="48" applyNumberFormat="1" applyFont="1" applyBorder="1" applyAlignment="1" applyProtection="1">
      <alignment horizontal="right"/>
      <protection/>
    </xf>
    <xf numFmtId="2" fontId="32" fillId="35" borderId="22" xfId="48" applyNumberFormat="1" applyFont="1" applyFill="1" applyBorder="1" applyAlignment="1" applyProtection="1">
      <alignment horizontal="right"/>
      <protection/>
    </xf>
    <xf numFmtId="2" fontId="31" fillId="0" borderId="29" xfId="48" applyNumberFormat="1" applyFont="1" applyFill="1" applyBorder="1" applyAlignment="1" applyProtection="1">
      <alignment horizontal="right"/>
      <protection/>
    </xf>
    <xf numFmtId="2" fontId="32" fillId="0" borderId="12" xfId="48" applyNumberFormat="1" applyFont="1" applyBorder="1" applyAlignment="1" applyProtection="1">
      <alignment horizontal="right"/>
      <protection/>
    </xf>
    <xf numFmtId="2" fontId="31" fillId="0" borderId="0" xfId="48" applyNumberFormat="1" applyFont="1" applyFill="1" applyAlignment="1" applyProtection="1">
      <alignment horizontal="right"/>
      <protection/>
    </xf>
    <xf numFmtId="2" fontId="31" fillId="0" borderId="21" xfId="48" applyNumberFormat="1" applyFont="1" applyFill="1" applyBorder="1" applyAlignment="1" applyProtection="1">
      <alignment horizontal="right"/>
      <protection/>
    </xf>
    <xf numFmtId="2" fontId="31" fillId="0" borderId="28" xfId="48" applyNumberFormat="1" applyFont="1" applyFill="1" applyBorder="1" applyAlignment="1" applyProtection="1">
      <alignment horizontal="right"/>
      <protection/>
    </xf>
    <xf numFmtId="2" fontId="31" fillId="35" borderId="0" xfId="48" applyNumberFormat="1" applyFont="1" applyFill="1" applyBorder="1" applyAlignment="1" applyProtection="1">
      <alignment horizontal="right"/>
      <protection/>
    </xf>
    <xf numFmtId="2" fontId="31" fillId="35" borderId="25" xfId="48" applyNumberFormat="1" applyFont="1" applyFill="1" applyBorder="1" applyAlignment="1" applyProtection="1">
      <alignment horizontal="right"/>
      <protection/>
    </xf>
    <xf numFmtId="2" fontId="31" fillId="35" borderId="11" xfId="48" applyNumberFormat="1" applyFont="1" applyFill="1" applyBorder="1" applyAlignment="1" applyProtection="1">
      <alignment horizontal="right"/>
      <protection/>
    </xf>
    <xf numFmtId="2" fontId="33" fillId="0" borderId="0" xfId="48" applyNumberFormat="1" applyFont="1" applyAlignment="1" applyProtection="1">
      <alignment horizontal="right"/>
      <protection/>
    </xf>
    <xf numFmtId="2" fontId="13" fillId="0" borderId="27" xfId="48" applyNumberFormat="1" applyFont="1" applyBorder="1" applyAlignment="1" applyProtection="1">
      <alignment horizontal="center"/>
      <protection/>
    </xf>
    <xf numFmtId="0" fontId="30" fillId="40" borderId="0" xfId="48" applyFont="1" applyFill="1" applyAlignment="1" applyProtection="1">
      <alignment horizontal="centerContinuous"/>
      <protection/>
    </xf>
    <xf numFmtId="0" fontId="15" fillId="40" borderId="0" xfId="48" applyFont="1" applyFill="1" applyAlignment="1" applyProtection="1">
      <alignment horizontal="centerContinuous"/>
      <protection/>
    </xf>
    <xf numFmtId="0" fontId="13" fillId="40" borderId="0" xfId="48" applyFont="1" applyFill="1" applyAlignment="1" applyProtection="1">
      <alignment horizontal="centerContinuous"/>
      <protection/>
    </xf>
    <xf numFmtId="0" fontId="14" fillId="40" borderId="0" xfId="48" applyFont="1" applyFill="1" applyAlignment="1" applyProtection="1">
      <alignment horizontal="centerContinuous"/>
      <protection/>
    </xf>
    <xf numFmtId="4" fontId="14" fillId="40" borderId="0" xfId="48" applyNumberFormat="1" applyFont="1" applyFill="1" applyAlignment="1" applyProtection="1">
      <alignment horizontal="centerContinuous"/>
      <protection/>
    </xf>
    <xf numFmtId="2" fontId="31" fillId="40" borderId="0" xfId="48" applyNumberFormat="1" applyFont="1" applyFill="1" applyAlignment="1" applyProtection="1">
      <alignment horizontal="centerContinuous"/>
      <protection/>
    </xf>
    <xf numFmtId="0" fontId="28" fillId="0" borderId="22" xfId="0" applyFont="1" applyBorder="1" applyAlignment="1">
      <alignment/>
    </xf>
    <xf numFmtId="2" fontId="5" fillId="0" borderId="0" xfId="49" applyNumberFormat="1" applyProtection="1">
      <alignment/>
      <protection locked="0"/>
    </xf>
    <xf numFmtId="2" fontId="5" fillId="0" borderId="21" xfId="49" applyNumberFormat="1" applyFont="1" applyBorder="1" applyAlignment="1" applyProtection="1" quotePrefix="1">
      <alignment horizontal="left"/>
      <protection/>
    </xf>
    <xf numFmtId="2" fontId="5" fillId="0" borderId="0" xfId="49" applyNumberFormat="1" applyFont="1" applyBorder="1" applyProtection="1">
      <alignment/>
      <protection locked="0"/>
    </xf>
    <xf numFmtId="2" fontId="5" fillId="0" borderId="22" xfId="49" applyNumberFormat="1" applyBorder="1" applyAlignment="1">
      <alignment/>
      <protection/>
    </xf>
    <xf numFmtId="2" fontId="5" fillId="0" borderId="22" xfId="49" applyNumberFormat="1" applyBorder="1" applyProtection="1">
      <alignment/>
      <protection locked="0"/>
    </xf>
    <xf numFmtId="173" fontId="5" fillId="33" borderId="0" xfId="49" applyNumberFormat="1" applyFill="1" applyBorder="1" applyAlignment="1">
      <alignment horizontal="right"/>
      <protection/>
    </xf>
    <xf numFmtId="173" fontId="10" fillId="33" borderId="14" xfId="49" applyNumberFormat="1" applyFont="1" applyFill="1" applyBorder="1">
      <alignment/>
      <protection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textRotation="90"/>
    </xf>
    <xf numFmtId="0" fontId="34" fillId="0" borderId="28" xfId="0" applyFont="1" applyBorder="1" applyAlignment="1">
      <alignment vertical="center"/>
    </xf>
    <xf numFmtId="0" fontId="34" fillId="0" borderId="10" xfId="0" applyFont="1" applyBorder="1" applyAlignment="1">
      <alignment vertical="center" textRotation="90"/>
    </xf>
    <xf numFmtId="0" fontId="34" fillId="0" borderId="22" xfId="0" applyFont="1" applyBorder="1" applyAlignment="1">
      <alignment vertical="center" textRotation="90"/>
    </xf>
    <xf numFmtId="0" fontId="34" fillId="0" borderId="22" xfId="0" applyFont="1" applyBorder="1" applyAlignment="1">
      <alignment vertical="center"/>
    </xf>
    <xf numFmtId="0" fontId="34" fillId="0" borderId="21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34" fillId="34" borderId="0" xfId="0" applyFont="1" applyFill="1" applyAlignment="1">
      <alignment vertical="center"/>
    </xf>
    <xf numFmtId="0" fontId="18" fillId="0" borderId="0" xfId="0" applyFont="1" applyAlignment="1" quotePrefix="1">
      <alignment horizontal="left"/>
    </xf>
    <xf numFmtId="0" fontId="34" fillId="34" borderId="0" xfId="0" applyFont="1" applyFill="1" applyAlignment="1">
      <alignment vertical="center" textRotation="90"/>
    </xf>
    <xf numFmtId="0" fontId="34" fillId="38" borderId="0" xfId="0" applyFont="1" applyFill="1" applyAlignment="1">
      <alignment vertical="center"/>
    </xf>
    <xf numFmtId="0" fontId="34" fillId="38" borderId="0" xfId="0" applyFont="1" applyFill="1" applyAlignment="1">
      <alignment vertical="center" textRotation="90"/>
    </xf>
    <xf numFmtId="0" fontId="4" fillId="38" borderId="0" xfId="0" applyFont="1" applyFill="1" applyAlignment="1">
      <alignment/>
    </xf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 textRotation="90"/>
    </xf>
    <xf numFmtId="0" fontId="34" fillId="39" borderId="23" xfId="0" applyFont="1" applyFill="1" applyBorder="1" applyAlignment="1">
      <alignment vertical="center"/>
    </xf>
    <xf numFmtId="0" fontId="34" fillId="39" borderId="24" xfId="0" applyFont="1" applyFill="1" applyBorder="1" applyAlignment="1">
      <alignment vertical="center"/>
    </xf>
    <xf numFmtId="0" fontId="34" fillId="0" borderId="26" xfId="0" applyFont="1" applyBorder="1" applyAlignment="1">
      <alignment vertical="center"/>
    </xf>
    <xf numFmtId="0" fontId="34" fillId="0" borderId="24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34" fillId="0" borderId="25" xfId="0" applyFont="1" applyBorder="1" applyAlignment="1">
      <alignment vertical="center"/>
    </xf>
    <xf numFmtId="0" fontId="34" fillId="39" borderId="21" xfId="0" applyFont="1" applyFill="1" applyBorder="1" applyAlignment="1">
      <alignment vertical="center"/>
    </xf>
    <xf numFmtId="0" fontId="34" fillId="39" borderId="0" xfId="0" applyFont="1" applyFill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4" fillId="0" borderId="12" xfId="0" applyFont="1" applyBorder="1" applyAlignment="1">
      <alignment textRotation="90"/>
    </xf>
    <xf numFmtId="0" fontId="34" fillId="0" borderId="0" xfId="0" applyFont="1" applyBorder="1" applyAlignment="1">
      <alignment textRotation="90" wrapText="1"/>
    </xf>
    <xf numFmtId="0" fontId="34" fillId="0" borderId="26" xfId="0" applyFont="1" applyBorder="1" applyAlignment="1">
      <alignment textRotation="90"/>
    </xf>
    <xf numFmtId="0" fontId="34" fillId="0" borderId="30" xfId="0" applyFont="1" applyBorder="1" applyAlignment="1">
      <alignment vertical="center"/>
    </xf>
    <xf numFmtId="0" fontId="34" fillId="0" borderId="32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33" xfId="0" applyFont="1" applyBorder="1" applyAlignment="1">
      <alignment vertical="center"/>
    </xf>
    <xf numFmtId="0" fontId="34" fillId="39" borderId="23" xfId="0" applyFont="1" applyFill="1" applyBorder="1" applyAlignment="1">
      <alignment/>
    </xf>
    <xf numFmtId="0" fontId="34" fillId="39" borderId="24" xfId="0" applyFont="1" applyFill="1" applyBorder="1" applyAlignment="1">
      <alignment/>
    </xf>
    <xf numFmtId="0" fontId="34" fillId="0" borderId="0" xfId="0" applyFont="1" applyAlignment="1">
      <alignment/>
    </xf>
    <xf numFmtId="0" fontId="34" fillId="0" borderId="32" xfId="0" applyFont="1" applyBorder="1" applyAlignment="1">
      <alignment/>
    </xf>
    <xf numFmtId="0" fontId="34" fillId="0" borderId="31" xfId="0" applyFont="1" applyBorder="1" applyAlignment="1">
      <alignment vertical="center"/>
    </xf>
    <xf numFmtId="0" fontId="0" fillId="0" borderId="33" xfId="0" applyBorder="1" applyAlignment="1">
      <alignment/>
    </xf>
    <xf numFmtId="0" fontId="25" fillId="39" borderId="23" xfId="0" applyFont="1" applyFill="1" applyBorder="1" applyAlignment="1">
      <alignment/>
    </xf>
    <xf numFmtId="0" fontId="25" fillId="39" borderId="24" xfId="0" applyFont="1" applyFill="1" applyBorder="1" applyAlignment="1">
      <alignment/>
    </xf>
    <xf numFmtId="0" fontId="25" fillId="0" borderId="26" xfId="0" applyFont="1" applyBorder="1" applyAlignment="1">
      <alignment textRotation="90"/>
    </xf>
    <xf numFmtId="0" fontId="25" fillId="0" borderId="30" xfId="0" applyFont="1" applyBorder="1" applyAlignment="1">
      <alignment/>
    </xf>
    <xf numFmtId="0" fontId="25" fillId="0" borderId="32" xfId="0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11" xfId="0" applyFont="1" applyBorder="1" applyAlignment="1">
      <alignment/>
    </xf>
    <xf numFmtId="0" fontId="22" fillId="33" borderId="0" xfId="0" applyFont="1" applyFill="1" applyAlignment="1">
      <alignment/>
    </xf>
    <xf numFmtId="0" fontId="22" fillId="39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1" borderId="0" xfId="0" applyFont="1" applyFill="1" applyAlignment="1">
      <alignment/>
    </xf>
    <xf numFmtId="0" fontId="0" fillId="0" borderId="28" xfId="0" applyBorder="1" applyAlignment="1">
      <alignment/>
    </xf>
    <xf numFmtId="0" fontId="22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36" fillId="0" borderId="0" xfId="0" applyFont="1" applyBorder="1" applyAlignment="1">
      <alignment/>
    </xf>
    <xf numFmtId="0" fontId="4" fillId="0" borderId="28" xfId="0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4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6" fillId="0" borderId="30" xfId="0" applyFont="1" applyBorder="1" applyAlignment="1">
      <alignment horizontal="centerContinuous"/>
    </xf>
    <xf numFmtId="0" fontId="26" fillId="0" borderId="31" xfId="0" applyFont="1" applyBorder="1" applyAlignment="1">
      <alignment horizontal="centerContinuous"/>
    </xf>
    <xf numFmtId="4" fontId="25" fillId="0" borderId="0" xfId="0" applyNumberFormat="1" applyFont="1" applyBorder="1" applyAlignment="1">
      <alignment horizontal="centerContinuous"/>
    </xf>
    <xf numFmtId="4" fontId="25" fillId="0" borderId="0" xfId="0" applyNumberFormat="1" applyFont="1" applyBorder="1" applyAlignment="1">
      <alignment/>
    </xf>
    <xf numFmtId="0" fontId="24" fillId="0" borderId="30" xfId="0" applyFont="1" applyBorder="1" applyAlignment="1">
      <alignment horizontal="center"/>
    </xf>
    <xf numFmtId="0" fontId="24" fillId="0" borderId="30" xfId="0" applyFont="1" applyBorder="1" applyAlignment="1">
      <alignment horizontal="centerContinuous"/>
    </xf>
    <xf numFmtId="0" fontId="24" fillId="0" borderId="23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Continuous"/>
    </xf>
    <xf numFmtId="0" fontId="26" fillId="0" borderId="11" xfId="0" applyFont="1" applyBorder="1" applyAlignment="1">
      <alignment horizontal="centerContinuous"/>
    </xf>
    <xf numFmtId="0" fontId="0" fillId="0" borderId="2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Border="1" applyAlignment="1" quotePrefix="1">
      <alignment horizontal="left"/>
    </xf>
    <xf numFmtId="0" fontId="25" fillId="0" borderId="21" xfId="0" applyFont="1" applyBorder="1" applyAlignment="1">
      <alignment/>
    </xf>
    <xf numFmtId="0" fontId="26" fillId="0" borderId="29" xfId="0" applyFont="1" applyBorder="1" applyAlignment="1">
      <alignment horizontal="center"/>
    </xf>
    <xf numFmtId="0" fontId="25" fillId="0" borderId="28" xfId="0" applyFont="1" applyBorder="1" applyAlignment="1">
      <alignment/>
    </xf>
    <xf numFmtId="4" fontId="25" fillId="0" borderId="28" xfId="0" applyNumberFormat="1" applyFont="1" applyBorder="1" applyAlignment="1">
      <alignment/>
    </xf>
    <xf numFmtId="1" fontId="26" fillId="0" borderId="27" xfId="0" applyNumberFormat="1" applyFont="1" applyBorder="1" applyAlignment="1">
      <alignment horizontal="center"/>
    </xf>
    <xf numFmtId="1" fontId="26" fillId="0" borderId="29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11" xfId="0" applyFont="1" applyBorder="1" applyAlignment="1">
      <alignment/>
    </xf>
    <xf numFmtId="0" fontId="25" fillId="0" borderId="22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 quotePrefix="1">
      <alignment horizontal="left"/>
    </xf>
    <xf numFmtId="3" fontId="26" fillId="0" borderId="29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0" xfId="0" applyFont="1" applyBorder="1" applyAlignment="1" quotePrefix="1">
      <alignment horizontal="centerContinuous"/>
    </xf>
    <xf numFmtId="0" fontId="25" fillId="0" borderId="0" xfId="0" applyFont="1" applyBorder="1" applyAlignment="1">
      <alignment horizontal="centerContinuous"/>
    </xf>
    <xf numFmtId="0" fontId="26" fillId="0" borderId="0" xfId="0" applyFont="1" applyBorder="1" applyAlignment="1">
      <alignment/>
    </xf>
    <xf numFmtId="0" fontId="22" fillId="0" borderId="28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28" xfId="0" applyFont="1" applyFill="1" applyBorder="1" applyAlignment="1">
      <alignment/>
    </xf>
    <xf numFmtId="4" fontId="26" fillId="0" borderId="22" xfId="0" applyNumberFormat="1" applyFont="1" applyBorder="1" applyAlignment="1">
      <alignment horizontal="center"/>
    </xf>
    <xf numFmtId="4" fontId="26" fillId="0" borderId="0" xfId="0" applyNumberFormat="1" applyFont="1" applyBorder="1" applyAlignment="1">
      <alignment horizontal="center"/>
    </xf>
    <xf numFmtId="0" fontId="25" fillId="0" borderId="21" xfId="0" applyFont="1" applyBorder="1" applyAlignment="1">
      <alignment/>
    </xf>
    <xf numFmtId="0" fontId="25" fillId="0" borderId="28" xfId="0" applyFont="1" applyBorder="1" applyAlignment="1">
      <alignment/>
    </xf>
    <xf numFmtId="0" fontId="0" fillId="0" borderId="32" xfId="0" applyBorder="1" applyAlignment="1">
      <alignment/>
    </xf>
    <xf numFmtId="0" fontId="25" fillId="0" borderId="0" xfId="0" applyFont="1" applyAlignment="1">
      <alignment vertical="center"/>
    </xf>
    <xf numFmtId="0" fontId="26" fillId="0" borderId="21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37" fillId="0" borderId="21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11" xfId="0" applyFont="1" applyBorder="1" applyAlignment="1">
      <alignment/>
    </xf>
    <xf numFmtId="0" fontId="37" fillId="1" borderId="0" xfId="0" applyFont="1" applyFill="1" applyBorder="1" applyAlignment="1">
      <alignment/>
    </xf>
    <xf numFmtId="0" fontId="37" fillId="1" borderId="28" xfId="0" applyFont="1" applyFill="1" applyBorder="1" applyAlignment="1">
      <alignment/>
    </xf>
    <xf numFmtId="0" fontId="37" fillId="1" borderId="22" xfId="0" applyFont="1" applyFill="1" applyBorder="1" applyAlignment="1">
      <alignment/>
    </xf>
    <xf numFmtId="0" fontId="37" fillId="1" borderId="11" xfId="0" applyFont="1" applyFill="1" applyBorder="1" applyAlignment="1">
      <alignment/>
    </xf>
    <xf numFmtId="0" fontId="0" fillId="0" borderId="0" xfId="0" applyFont="1" applyAlignment="1">
      <alignment/>
    </xf>
    <xf numFmtId="0" fontId="25" fillId="0" borderId="33" xfId="0" applyFont="1" applyBorder="1" applyAlignment="1">
      <alignment/>
    </xf>
    <xf numFmtId="0" fontId="26" fillId="0" borderId="0" xfId="0" applyFont="1" applyAlignment="1">
      <alignment/>
    </xf>
    <xf numFmtId="0" fontId="0" fillId="0" borderId="22" xfId="0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4" fillId="0" borderId="29" xfId="0" applyFont="1" applyBorder="1" applyAlignment="1" applyProtection="1">
      <alignment horizontal="center"/>
      <protection locked="0"/>
    </xf>
    <xf numFmtId="0" fontId="24" fillId="0" borderId="26" xfId="0" applyFont="1" applyBorder="1" applyAlignment="1" applyProtection="1">
      <alignment horizontal="center"/>
      <protection locked="0"/>
    </xf>
    <xf numFmtId="0" fontId="24" fillId="0" borderId="27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6" fillId="0" borderId="29" xfId="0" applyFont="1" applyBorder="1" applyAlignment="1" applyProtection="1">
      <alignment horizontal="center"/>
      <protection locked="0"/>
    </xf>
    <xf numFmtId="4" fontId="26" fillId="0" borderId="27" xfId="0" applyNumberFormat="1" applyFont="1" applyBorder="1" applyAlignment="1" applyProtection="1">
      <alignment horizontal="center"/>
      <protection locked="0"/>
    </xf>
    <xf numFmtId="4" fontId="26" fillId="0" borderId="29" xfId="0" applyNumberFormat="1" applyFont="1" applyBorder="1" applyAlignment="1" applyProtection="1">
      <alignment horizontal="center"/>
      <protection locked="0"/>
    </xf>
    <xf numFmtId="0" fontId="25" fillId="0" borderId="29" xfId="0" applyFont="1" applyBorder="1" applyAlignment="1" applyProtection="1">
      <alignment/>
      <protection locked="0"/>
    </xf>
    <xf numFmtId="0" fontId="22" fillId="0" borderId="29" xfId="0" applyFont="1" applyBorder="1" applyAlignment="1" applyProtection="1">
      <alignment/>
      <protection locked="0"/>
    </xf>
    <xf numFmtId="4" fontId="25" fillId="0" borderId="29" xfId="0" applyNumberFormat="1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 quotePrefix="1">
      <alignment horizontal="left"/>
      <protection locked="0"/>
    </xf>
    <xf numFmtId="0" fontId="0" fillId="0" borderId="33" xfId="0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5" fillId="0" borderId="29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30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25" fillId="0" borderId="31" xfId="0" applyFon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37" fillId="0" borderId="10" xfId="0" applyFont="1" applyBorder="1" applyAlignment="1" applyProtection="1">
      <alignment/>
      <protection locked="0"/>
    </xf>
    <xf numFmtId="0" fontId="37" fillId="0" borderId="0" xfId="0" applyFont="1" applyBorder="1" applyAlignment="1" applyProtection="1">
      <alignment/>
      <protection locked="0"/>
    </xf>
    <xf numFmtId="0" fontId="37" fillId="0" borderId="22" xfId="0" applyFont="1" applyBorder="1" applyAlignment="1" applyProtection="1">
      <alignment/>
      <protection locked="0"/>
    </xf>
    <xf numFmtId="0" fontId="25" fillId="0" borderId="33" xfId="0" applyFont="1" applyBorder="1" applyAlignment="1" applyProtection="1">
      <alignment/>
      <protection locked="0"/>
    </xf>
    <xf numFmtId="0" fontId="34" fillId="0" borderId="29" xfId="0" applyFont="1" applyBorder="1" applyAlignment="1" applyProtection="1">
      <alignment vertical="center"/>
      <protection locked="0"/>
    </xf>
    <xf numFmtId="0" fontId="34" fillId="0" borderId="32" xfId="0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/>
      <protection locked="0"/>
    </xf>
    <xf numFmtId="0" fontId="34" fillId="0" borderId="12" xfId="0" applyFont="1" applyBorder="1" applyAlignment="1" applyProtection="1">
      <alignment textRotation="90"/>
      <protection locked="0"/>
    </xf>
    <xf numFmtId="0" fontId="34" fillId="0" borderId="26" xfId="0" applyFont="1" applyBorder="1" applyAlignment="1" applyProtection="1">
      <alignment textRotation="90"/>
      <protection locked="0"/>
    </xf>
    <xf numFmtId="0" fontId="34" fillId="0" borderId="23" xfId="0" applyFont="1" applyBorder="1" applyAlignment="1" applyProtection="1">
      <alignment vertical="center"/>
      <protection locked="0"/>
    </xf>
    <xf numFmtId="0" fontId="34" fillId="0" borderId="21" xfId="0" applyFont="1" applyBorder="1" applyAlignment="1" applyProtection="1">
      <alignment vertical="center"/>
      <protection locked="0"/>
    </xf>
    <xf numFmtId="0" fontId="34" fillId="0" borderId="10" xfId="0" applyFont="1" applyBorder="1" applyAlignment="1" applyProtection="1">
      <alignment vertical="center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34" fillId="0" borderId="33" xfId="0" applyFont="1" applyBorder="1" applyAlignment="1" applyProtection="1">
      <alignment vertical="center"/>
      <protection locked="0"/>
    </xf>
    <xf numFmtId="0" fontId="34" fillId="0" borderId="30" xfId="0" applyFont="1" applyBorder="1" applyAlignment="1" applyProtection="1">
      <alignment vertical="center"/>
      <protection locked="0"/>
    </xf>
    <xf numFmtId="0" fontId="34" fillId="0" borderId="26" xfId="0" applyFont="1" applyBorder="1" applyAlignment="1" applyProtection="1">
      <alignment/>
      <protection locked="0"/>
    </xf>
    <xf numFmtId="0" fontId="34" fillId="0" borderId="29" xfId="0" applyFont="1" applyBorder="1" applyAlignment="1" applyProtection="1">
      <alignment/>
      <protection locked="0"/>
    </xf>
    <xf numFmtId="0" fontId="25" fillId="0" borderId="26" xfId="0" applyFont="1" applyBorder="1" applyAlignment="1" applyProtection="1">
      <alignment/>
      <protection locked="0"/>
    </xf>
    <xf numFmtId="0" fontId="25" fillId="0" borderId="26" xfId="0" applyFont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25" fillId="0" borderId="22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/>
    </xf>
    <xf numFmtId="0" fontId="26" fillId="0" borderId="0" xfId="0" applyFont="1" applyAlignment="1">
      <alignment horizontal="left"/>
    </xf>
    <xf numFmtId="0" fontId="38" fillId="0" borderId="34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2" fontId="29" fillId="0" borderId="35" xfId="0" applyNumberFormat="1" applyFont="1" applyFill="1" applyBorder="1" applyAlignment="1">
      <alignment/>
    </xf>
    <xf numFmtId="4" fontId="29" fillId="0" borderId="35" xfId="0" applyNumberFormat="1" applyFont="1" applyFill="1" applyBorder="1" applyAlignment="1">
      <alignment/>
    </xf>
    <xf numFmtId="0" fontId="29" fillId="0" borderId="36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29" fillId="0" borderId="0" xfId="0" applyNumberFormat="1" applyFont="1" applyFill="1" applyBorder="1" applyAlignment="1" applyProtection="1" quotePrefix="1">
      <alignment horizontal="left"/>
      <protection locked="0"/>
    </xf>
    <xf numFmtId="10" fontId="29" fillId="0" borderId="37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 applyProtection="1">
      <alignment/>
      <protection locked="0"/>
    </xf>
    <xf numFmtId="0" fontId="29" fillId="0" borderId="36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>
      <alignment/>
    </xf>
    <xf numFmtId="2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>
      <alignment/>
    </xf>
    <xf numFmtId="4" fontId="38" fillId="0" borderId="0" xfId="0" applyNumberFormat="1" applyFont="1" applyFill="1" applyBorder="1" applyAlignment="1">
      <alignment/>
    </xf>
    <xf numFmtId="0" fontId="29" fillId="0" borderId="35" xfId="0" applyFont="1" applyFill="1" applyBorder="1" applyAlignment="1">
      <alignment/>
    </xf>
    <xf numFmtId="10" fontId="29" fillId="0" borderId="35" xfId="0" applyNumberFormat="1" applyFont="1" applyFill="1" applyBorder="1" applyAlignment="1">
      <alignment horizontal="center"/>
    </xf>
    <xf numFmtId="4" fontId="14" fillId="0" borderId="35" xfId="48" applyNumberFormat="1" applyFont="1" applyBorder="1" applyProtection="1">
      <alignment/>
      <protection/>
    </xf>
    <xf numFmtId="2" fontId="31" fillId="0" borderId="35" xfId="48" applyNumberFormat="1" applyFont="1" applyBorder="1" applyAlignment="1" applyProtection="1">
      <alignment horizontal="right"/>
      <protection/>
    </xf>
    <xf numFmtId="0" fontId="14" fillId="0" borderId="38" xfId="48" applyFont="1" applyBorder="1" applyProtection="1">
      <alignment/>
      <protection/>
    </xf>
    <xf numFmtId="0" fontId="38" fillId="0" borderId="36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9" fillId="0" borderId="0" xfId="0" applyFont="1" applyAlignment="1" applyProtection="1">
      <alignment/>
      <protection locked="0"/>
    </xf>
    <xf numFmtId="14" fontId="39" fillId="0" borderId="0" xfId="0" applyNumberFormat="1" applyFont="1" applyAlignment="1" applyProtection="1">
      <alignment horizontal="left"/>
      <protection locked="0"/>
    </xf>
    <xf numFmtId="0" fontId="39" fillId="0" borderId="0" xfId="0" applyFont="1" applyBorder="1" applyAlignment="1" applyProtection="1">
      <alignment/>
      <protection locked="0"/>
    </xf>
    <xf numFmtId="0" fontId="16" fillId="0" borderId="12" xfId="48" applyFont="1" applyBorder="1" applyAlignment="1" applyProtection="1">
      <alignment horizontal="center"/>
      <protection/>
    </xf>
    <xf numFmtId="4" fontId="20" fillId="0" borderId="10" xfId="48" applyNumberFormat="1" applyFont="1" applyBorder="1" applyProtection="1">
      <alignment/>
      <protection/>
    </xf>
    <xf numFmtId="0" fontId="12" fillId="0" borderId="27" xfId="48" applyFont="1" applyBorder="1" applyAlignment="1">
      <alignment horizontal="center"/>
      <protection/>
    </xf>
    <xf numFmtId="0" fontId="16" fillId="0" borderId="12" xfId="48" applyFont="1" applyBorder="1" applyAlignment="1">
      <alignment horizontal="center"/>
      <protection/>
    </xf>
    <xf numFmtId="14" fontId="23" fillId="0" borderId="0" xfId="0" applyNumberFormat="1" applyFont="1" applyBorder="1" applyAlignment="1" applyProtection="1">
      <alignment/>
      <protection locked="0"/>
    </xf>
    <xf numFmtId="0" fontId="26" fillId="0" borderId="29" xfId="0" applyFont="1" applyBorder="1" applyAlignment="1" applyProtection="1">
      <alignment/>
      <protection locked="0"/>
    </xf>
    <xf numFmtId="0" fontId="1" fillId="0" borderId="29" xfId="0" applyFont="1" applyBorder="1" applyAlignment="1" applyProtection="1">
      <alignment/>
      <protection locked="0"/>
    </xf>
    <xf numFmtId="14" fontId="0" fillId="0" borderId="0" xfId="0" applyNumberFormat="1" applyAlignment="1">
      <alignment/>
    </xf>
    <xf numFmtId="2" fontId="5" fillId="0" borderId="0" xfId="49" applyNumberFormat="1" applyFont="1" applyBorder="1" applyProtection="1">
      <alignment/>
      <protection/>
    </xf>
    <xf numFmtId="2" fontId="9" fillId="41" borderId="16" xfId="49" applyNumberFormat="1" applyFont="1" applyFill="1" applyBorder="1" applyAlignment="1">
      <alignment/>
      <protection/>
    </xf>
    <xf numFmtId="2" fontId="9" fillId="41" borderId="42" xfId="49" applyNumberFormat="1" applyFont="1" applyFill="1" applyBorder="1">
      <alignment/>
      <protection/>
    </xf>
    <xf numFmtId="2" fontId="9" fillId="41" borderId="43" xfId="49" applyNumberFormat="1" applyFont="1" applyFill="1" applyBorder="1">
      <alignment/>
      <protection/>
    </xf>
    <xf numFmtId="2" fontId="0" fillId="0" borderId="44" xfId="49" applyNumberFormat="1" applyFont="1" applyBorder="1">
      <alignment/>
      <protection/>
    </xf>
    <xf numFmtId="2" fontId="0" fillId="0" borderId="45" xfId="49" applyNumberFormat="1" applyFont="1" applyBorder="1">
      <alignment/>
      <protection/>
    </xf>
    <xf numFmtId="2" fontId="0" fillId="0" borderId="45" xfId="49" applyNumberFormat="1" applyFont="1" applyBorder="1" applyAlignment="1">
      <alignment horizontal="center"/>
      <protection/>
    </xf>
    <xf numFmtId="2" fontId="0" fillId="0" borderId="46" xfId="49" applyNumberFormat="1" applyFont="1" applyBorder="1" applyAlignment="1">
      <alignment/>
      <protection/>
    </xf>
    <xf numFmtId="2" fontId="0" fillId="0" borderId="47" xfId="49" applyNumberFormat="1" applyFont="1" applyBorder="1" applyAlignment="1">
      <alignment horizontal="centerContinuous"/>
      <protection/>
    </xf>
    <xf numFmtId="2" fontId="1" fillId="0" borderId="47" xfId="49" applyNumberFormat="1" applyFont="1" applyBorder="1" applyAlignment="1">
      <alignment horizontal="centerContinuous"/>
      <protection/>
    </xf>
    <xf numFmtId="2" fontId="0" fillId="0" borderId="48" xfId="49" applyNumberFormat="1" applyFont="1" applyBorder="1" applyAlignment="1">
      <alignment horizontal="centerContinuous"/>
      <protection/>
    </xf>
    <xf numFmtId="2" fontId="1" fillId="0" borderId="12" xfId="49" applyNumberFormat="1" applyFont="1" applyBorder="1" applyAlignment="1">
      <alignment horizontal="centerContinuous"/>
      <protection/>
    </xf>
    <xf numFmtId="2" fontId="1" fillId="0" borderId="12" xfId="49" applyNumberFormat="1" applyFont="1" applyBorder="1" applyAlignment="1">
      <alignment horizontal="center"/>
      <protection/>
    </xf>
    <xf numFmtId="2" fontId="1" fillId="0" borderId="23" xfId="49" applyNumberFormat="1" applyFont="1" applyBorder="1" applyAlignment="1" applyProtection="1">
      <alignment horizontal="centerContinuous"/>
      <protection locked="0"/>
    </xf>
    <xf numFmtId="2" fontId="1" fillId="0" borderId="25" xfId="49" applyNumberFormat="1" applyFont="1" applyBorder="1" applyAlignment="1">
      <alignment horizontal="centerContinuous"/>
      <protection/>
    </xf>
    <xf numFmtId="2" fontId="1" fillId="0" borderId="49" xfId="49" applyNumberFormat="1" applyFont="1" applyBorder="1" applyAlignment="1">
      <alignment horizontal="centerContinuous"/>
      <protection/>
    </xf>
    <xf numFmtId="2" fontId="1" fillId="0" borderId="21" xfId="49" applyNumberFormat="1" applyFont="1" applyBorder="1" applyAlignment="1">
      <alignment horizontal="centerContinuous"/>
      <protection/>
    </xf>
    <xf numFmtId="2" fontId="1" fillId="0" borderId="28" xfId="49" applyNumberFormat="1" applyFont="1" applyBorder="1" applyAlignment="1">
      <alignment horizontal="centerContinuous"/>
      <protection/>
    </xf>
    <xf numFmtId="2" fontId="1" fillId="0" borderId="28" xfId="49" applyNumberFormat="1" applyFont="1" applyBorder="1" applyAlignment="1">
      <alignment horizontal="center"/>
      <protection/>
    </xf>
    <xf numFmtId="2" fontId="1" fillId="0" borderId="26" xfId="49" applyNumberFormat="1" applyFont="1" applyBorder="1" applyAlignment="1">
      <alignment horizontal="centerContinuous"/>
      <protection/>
    </xf>
    <xf numFmtId="2" fontId="1" fillId="0" borderId="50" xfId="49" applyNumberFormat="1" applyFont="1" applyBorder="1" applyAlignment="1">
      <alignment horizontal="centerContinuous"/>
      <protection/>
    </xf>
    <xf numFmtId="2" fontId="0" fillId="0" borderId="30" xfId="49" applyNumberFormat="1" applyFont="1" applyBorder="1" applyAlignment="1">
      <alignment horizontal="left"/>
      <protection/>
    </xf>
    <xf numFmtId="2" fontId="0" fillId="0" borderId="31" xfId="49" applyNumberFormat="1" applyFont="1" applyBorder="1" applyAlignment="1">
      <alignment horizontal="centerContinuous"/>
      <protection/>
    </xf>
    <xf numFmtId="173" fontId="0" fillId="41" borderId="31" xfId="49" applyNumberFormat="1" applyFont="1" applyFill="1" applyBorder="1" applyAlignment="1">
      <alignment horizontal="right"/>
      <protection/>
    </xf>
    <xf numFmtId="2" fontId="0" fillId="0" borderId="31" xfId="49" applyNumberFormat="1" applyFont="1" applyBorder="1" applyAlignment="1">
      <alignment horizontal="center"/>
      <protection/>
    </xf>
    <xf numFmtId="2" fontId="0" fillId="42" borderId="29" xfId="49" applyNumberFormat="1" applyFont="1" applyFill="1" applyBorder="1" applyAlignment="1" applyProtection="1">
      <alignment/>
      <protection locked="0"/>
    </xf>
    <xf numFmtId="2" fontId="0" fillId="0" borderId="29" xfId="49" applyNumberFormat="1" applyFont="1" applyBorder="1" applyProtection="1">
      <alignment/>
      <protection locked="0"/>
    </xf>
    <xf numFmtId="2" fontId="0" fillId="41" borderId="29" xfId="49" applyNumberFormat="1" applyFont="1" applyFill="1" applyBorder="1">
      <alignment/>
      <protection/>
    </xf>
    <xf numFmtId="2" fontId="0" fillId="41" borderId="51" xfId="49" applyNumberFormat="1" applyFont="1" applyFill="1" applyBorder="1">
      <alignment/>
      <protection/>
    </xf>
    <xf numFmtId="2" fontId="0" fillId="0" borderId="30" xfId="49" applyNumberFormat="1" applyFont="1" applyBorder="1">
      <alignment/>
      <protection/>
    </xf>
    <xf numFmtId="2" fontId="0" fillId="0" borderId="31" xfId="49" applyNumberFormat="1" applyFont="1" applyBorder="1">
      <alignment/>
      <protection/>
    </xf>
    <xf numFmtId="2" fontId="0" fillId="0" borderId="52" xfId="49" applyNumberFormat="1" applyFont="1" applyBorder="1">
      <alignment/>
      <protection/>
    </xf>
    <xf numFmtId="2" fontId="0" fillId="0" borderId="53" xfId="49" applyNumberFormat="1" applyFont="1" applyBorder="1">
      <alignment/>
      <protection/>
    </xf>
    <xf numFmtId="173" fontId="0" fillId="41" borderId="53" xfId="49" applyNumberFormat="1" applyFont="1" applyFill="1" applyBorder="1" applyAlignment="1">
      <alignment horizontal="right"/>
      <protection/>
    </xf>
    <xf numFmtId="2" fontId="0" fillId="0" borderId="53" xfId="49" applyNumberFormat="1" applyFont="1" applyBorder="1" applyAlignment="1">
      <alignment horizontal="center"/>
      <protection/>
    </xf>
    <xf numFmtId="2" fontId="0" fillId="42" borderId="54" xfId="49" applyNumberFormat="1" applyFont="1" applyFill="1" applyBorder="1" applyAlignment="1" applyProtection="1">
      <alignment/>
      <protection locked="0"/>
    </xf>
    <xf numFmtId="2" fontId="0" fillId="0" borderId="54" xfId="49" applyNumberFormat="1" applyFont="1" applyBorder="1" applyProtection="1">
      <alignment/>
      <protection locked="0"/>
    </xf>
    <xf numFmtId="2" fontId="0" fillId="41" borderId="54" xfId="49" applyNumberFormat="1" applyFont="1" applyFill="1" applyBorder="1">
      <alignment/>
      <protection/>
    </xf>
    <xf numFmtId="2" fontId="0" fillId="41" borderId="55" xfId="49" applyNumberFormat="1" applyFont="1" applyFill="1" applyBorder="1">
      <alignment/>
      <protection/>
    </xf>
    <xf numFmtId="2" fontId="5" fillId="0" borderId="0" xfId="49" applyNumberFormat="1" applyFont="1" applyAlignment="1" applyProtection="1">
      <alignment horizontal="center"/>
      <protection/>
    </xf>
    <xf numFmtId="2" fontId="5" fillId="0" borderId="0" xfId="49" applyNumberFormat="1" applyFont="1" applyBorder="1" applyProtection="1">
      <alignment/>
      <protection/>
    </xf>
    <xf numFmtId="2" fontId="5" fillId="0" borderId="0" xfId="49" applyNumberFormat="1" applyFont="1" applyBorder="1" applyAlignment="1" applyProtection="1" quotePrefix="1">
      <alignment horizontal="left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ORÇAMENTO-HAB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12</xdr:row>
      <xdr:rowOff>219075</xdr:rowOff>
    </xdr:from>
    <xdr:to>
      <xdr:col>37</xdr:col>
      <xdr:colOff>0</xdr:colOff>
      <xdr:row>12</xdr:row>
      <xdr:rowOff>542925</xdr:rowOff>
    </xdr:to>
    <xdr:sp>
      <xdr:nvSpPr>
        <xdr:cNvPr id="1" name="Line 1"/>
        <xdr:cNvSpPr>
          <a:spLocks/>
        </xdr:cNvSpPr>
      </xdr:nvSpPr>
      <xdr:spPr>
        <a:xfrm flipH="1">
          <a:off x="5514975" y="18669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12</xdr:row>
      <xdr:rowOff>219075</xdr:rowOff>
    </xdr:from>
    <xdr:to>
      <xdr:col>27</xdr:col>
      <xdr:colOff>9525</xdr:colOff>
      <xdr:row>12</xdr:row>
      <xdr:rowOff>542925</xdr:rowOff>
    </xdr:to>
    <xdr:sp>
      <xdr:nvSpPr>
        <xdr:cNvPr id="2" name="Line 2"/>
        <xdr:cNvSpPr>
          <a:spLocks/>
        </xdr:cNvSpPr>
      </xdr:nvSpPr>
      <xdr:spPr>
        <a:xfrm flipH="1">
          <a:off x="4019550" y="18669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12</xdr:row>
      <xdr:rowOff>533400</xdr:rowOff>
    </xdr:from>
    <xdr:to>
      <xdr:col>37</xdr:col>
      <xdr:colOff>0</xdr:colOff>
      <xdr:row>12</xdr:row>
      <xdr:rowOff>533400</xdr:rowOff>
    </xdr:to>
    <xdr:sp>
      <xdr:nvSpPr>
        <xdr:cNvPr id="3" name="Line 3"/>
        <xdr:cNvSpPr>
          <a:spLocks/>
        </xdr:cNvSpPr>
      </xdr:nvSpPr>
      <xdr:spPr>
        <a:xfrm>
          <a:off x="4029075" y="21812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9</xdr:row>
      <xdr:rowOff>38100</xdr:rowOff>
    </xdr:from>
    <xdr:to>
      <xdr:col>18</xdr:col>
      <xdr:colOff>581025</xdr:colOff>
      <xdr:row>9</xdr:row>
      <xdr:rowOff>38100</xdr:rowOff>
    </xdr:to>
    <xdr:sp>
      <xdr:nvSpPr>
        <xdr:cNvPr id="1" name="Line 1"/>
        <xdr:cNvSpPr>
          <a:spLocks/>
        </xdr:cNvSpPr>
      </xdr:nvSpPr>
      <xdr:spPr>
        <a:xfrm>
          <a:off x="1790700" y="1409700"/>
          <a:ext cx="1092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</xdr:row>
      <xdr:rowOff>142875</xdr:rowOff>
    </xdr:from>
    <xdr:to>
      <xdr:col>14</xdr:col>
      <xdr:colOff>0</xdr:colOff>
      <xdr:row>5</xdr:row>
      <xdr:rowOff>142875</xdr:rowOff>
    </xdr:to>
    <xdr:sp>
      <xdr:nvSpPr>
        <xdr:cNvPr id="2" name="Line 2"/>
        <xdr:cNvSpPr>
          <a:spLocks/>
        </xdr:cNvSpPr>
      </xdr:nvSpPr>
      <xdr:spPr>
        <a:xfrm flipH="1">
          <a:off x="1600200" y="1019175"/>
          <a:ext cx="810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152400</xdr:rowOff>
    </xdr:from>
    <xdr:to>
      <xdr:col>11</xdr:col>
      <xdr:colOff>276225</xdr:colOff>
      <xdr:row>2</xdr:row>
      <xdr:rowOff>152400</xdr:rowOff>
    </xdr:to>
    <xdr:sp>
      <xdr:nvSpPr>
        <xdr:cNvPr id="3" name="Line 8"/>
        <xdr:cNvSpPr>
          <a:spLocks/>
        </xdr:cNvSpPr>
      </xdr:nvSpPr>
      <xdr:spPr>
        <a:xfrm flipV="1">
          <a:off x="1552575" y="552450"/>
          <a:ext cx="663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352425</xdr:colOff>
      <xdr:row>6</xdr:row>
      <xdr:rowOff>123825</xdr:rowOff>
    </xdr:from>
    <xdr:to>
      <xdr:col>19</xdr:col>
      <xdr:colOff>0</xdr:colOff>
      <xdr:row>6</xdr:row>
      <xdr:rowOff>123825</xdr:rowOff>
    </xdr:to>
    <xdr:sp>
      <xdr:nvSpPr>
        <xdr:cNvPr id="4" name="Line 13"/>
        <xdr:cNvSpPr>
          <a:spLocks/>
        </xdr:cNvSpPr>
      </xdr:nvSpPr>
      <xdr:spPr>
        <a:xfrm>
          <a:off x="10058400" y="115252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114300</xdr:rowOff>
    </xdr:from>
    <xdr:to>
      <xdr:col>19</xdr:col>
      <xdr:colOff>0</xdr:colOff>
      <xdr:row>7</xdr:row>
      <xdr:rowOff>114300</xdr:rowOff>
    </xdr:to>
    <xdr:sp>
      <xdr:nvSpPr>
        <xdr:cNvPr id="5" name="Line 20"/>
        <xdr:cNvSpPr>
          <a:spLocks/>
        </xdr:cNvSpPr>
      </xdr:nvSpPr>
      <xdr:spPr>
        <a:xfrm>
          <a:off x="12753975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114300</xdr:rowOff>
    </xdr:from>
    <xdr:to>
      <xdr:col>19</xdr:col>
      <xdr:colOff>0</xdr:colOff>
      <xdr:row>7</xdr:row>
      <xdr:rowOff>114300</xdr:rowOff>
    </xdr:to>
    <xdr:sp>
      <xdr:nvSpPr>
        <xdr:cNvPr id="6" name="Line 21"/>
        <xdr:cNvSpPr>
          <a:spLocks/>
        </xdr:cNvSpPr>
      </xdr:nvSpPr>
      <xdr:spPr>
        <a:xfrm>
          <a:off x="12753975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114300</xdr:rowOff>
    </xdr:from>
    <xdr:to>
      <xdr:col>19</xdr:col>
      <xdr:colOff>0</xdr:colOff>
      <xdr:row>7</xdr:row>
      <xdr:rowOff>114300</xdr:rowOff>
    </xdr:to>
    <xdr:sp>
      <xdr:nvSpPr>
        <xdr:cNvPr id="7" name="Line 23"/>
        <xdr:cNvSpPr>
          <a:spLocks/>
        </xdr:cNvSpPr>
      </xdr:nvSpPr>
      <xdr:spPr>
        <a:xfrm flipV="1">
          <a:off x="12753975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6</xdr:row>
      <xdr:rowOff>123825</xdr:rowOff>
    </xdr:from>
    <xdr:to>
      <xdr:col>9</xdr:col>
      <xdr:colOff>466725</xdr:colOff>
      <xdr:row>6</xdr:row>
      <xdr:rowOff>123825</xdr:rowOff>
    </xdr:to>
    <xdr:sp>
      <xdr:nvSpPr>
        <xdr:cNvPr id="8" name="Line 34"/>
        <xdr:cNvSpPr>
          <a:spLocks/>
        </xdr:cNvSpPr>
      </xdr:nvSpPr>
      <xdr:spPr>
        <a:xfrm>
          <a:off x="1676400" y="1152525"/>
          <a:ext cx="544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7</xdr:row>
      <xdr:rowOff>123825</xdr:rowOff>
    </xdr:from>
    <xdr:to>
      <xdr:col>14</xdr:col>
      <xdr:colOff>600075</xdr:colOff>
      <xdr:row>7</xdr:row>
      <xdr:rowOff>123825</xdr:rowOff>
    </xdr:to>
    <xdr:sp>
      <xdr:nvSpPr>
        <xdr:cNvPr id="9" name="Line 35"/>
        <xdr:cNvSpPr>
          <a:spLocks/>
        </xdr:cNvSpPr>
      </xdr:nvSpPr>
      <xdr:spPr>
        <a:xfrm flipV="1">
          <a:off x="8410575" y="13144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142875</xdr:rowOff>
    </xdr:from>
    <xdr:to>
      <xdr:col>10</xdr:col>
      <xdr:colOff>609600</xdr:colOff>
      <xdr:row>7</xdr:row>
      <xdr:rowOff>142875</xdr:rowOff>
    </xdr:to>
    <xdr:sp>
      <xdr:nvSpPr>
        <xdr:cNvPr id="10" name="Line 38"/>
        <xdr:cNvSpPr>
          <a:spLocks/>
        </xdr:cNvSpPr>
      </xdr:nvSpPr>
      <xdr:spPr>
        <a:xfrm>
          <a:off x="2495550" y="1333500"/>
          <a:ext cx="540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2</xdr:row>
      <xdr:rowOff>142875</xdr:rowOff>
    </xdr:from>
    <xdr:to>
      <xdr:col>18</xdr:col>
      <xdr:colOff>333375</xdr:colOff>
      <xdr:row>2</xdr:row>
      <xdr:rowOff>142875</xdr:rowOff>
    </xdr:to>
    <xdr:sp>
      <xdr:nvSpPr>
        <xdr:cNvPr id="11" name="Line 41"/>
        <xdr:cNvSpPr>
          <a:spLocks/>
        </xdr:cNvSpPr>
      </xdr:nvSpPr>
      <xdr:spPr>
        <a:xfrm>
          <a:off x="9534525" y="54292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4"/>
  <sheetViews>
    <sheetView showGridLines="0" zoomScalePageLayoutView="0" workbookViewId="0" topLeftCell="A130">
      <selection activeCell="C168" sqref="C168"/>
    </sheetView>
  </sheetViews>
  <sheetFormatPr defaultColWidth="11.421875" defaultRowHeight="12.75"/>
  <cols>
    <col min="1" max="1" width="0.9921875" style="0" customWidth="1"/>
    <col min="2" max="2" width="0.85546875" style="0" customWidth="1"/>
    <col min="3" max="6" width="2.7109375" style="0" customWidth="1"/>
    <col min="7" max="7" width="0.5625" style="0" customWidth="1"/>
    <col min="8" max="9" width="2.7109375" style="0" customWidth="1"/>
    <col min="10" max="10" width="3.421875" style="0" customWidth="1"/>
    <col min="11" max="11" width="3.57421875" style="0" customWidth="1"/>
    <col min="12" max="12" width="0.71875" style="0" customWidth="1"/>
    <col min="13" max="13" width="0.2890625" style="0" customWidth="1"/>
    <col min="14" max="14" width="0.71875" style="0" customWidth="1"/>
    <col min="15" max="16" width="2.7109375" style="0" customWidth="1"/>
    <col min="17" max="17" width="0.42578125" style="0" customWidth="1"/>
    <col min="18" max="18" width="4.8515625" style="0" customWidth="1"/>
    <col min="19" max="19" width="3.28125" style="0" customWidth="1"/>
    <col min="20" max="21" width="2.7109375" style="0" customWidth="1"/>
    <col min="22" max="22" width="0.42578125" style="0" customWidth="1"/>
    <col min="23" max="24" width="2.7109375" style="0" customWidth="1"/>
    <col min="25" max="25" width="0.42578125" style="0" customWidth="1"/>
    <col min="26" max="26" width="2.7109375" style="0" customWidth="1"/>
    <col min="27" max="27" width="0.71875" style="0" customWidth="1"/>
    <col min="28" max="28" width="1.28515625" style="0" customWidth="1"/>
    <col min="29" max="30" width="0.5625" style="0" customWidth="1"/>
    <col min="31" max="31" width="2.421875" style="0" customWidth="1"/>
    <col min="32" max="32" width="1.7109375" style="0" customWidth="1"/>
    <col min="33" max="33" width="2.8515625" style="0" customWidth="1"/>
    <col min="34" max="34" width="2.7109375" style="0" customWidth="1"/>
    <col min="35" max="35" width="0.71875" style="0" customWidth="1"/>
    <col min="36" max="36" width="2.28125" style="0" customWidth="1"/>
    <col min="37" max="37" width="0.5625" style="0" customWidth="1"/>
    <col min="38" max="38" width="4.421875" style="0" customWidth="1"/>
    <col min="39" max="39" width="5.7109375" style="0" customWidth="1"/>
    <col min="40" max="40" width="0.85546875" style="0" customWidth="1"/>
    <col min="41" max="41" width="28.28125" style="0" customWidth="1"/>
  </cols>
  <sheetData>
    <row r="1" spans="1:40" s="218" customFormat="1" ht="9.75" customHeight="1">
      <c r="A1" s="219"/>
      <c r="K1"/>
      <c r="L1"/>
      <c r="M1"/>
      <c r="N1"/>
      <c r="O1"/>
      <c r="P1"/>
      <c r="Q1"/>
      <c r="R1"/>
      <c r="S1"/>
      <c r="T1" s="220" t="s">
        <v>0</v>
      </c>
      <c r="U1" s="219"/>
      <c r="V1" s="219"/>
      <c r="W1" s="219"/>
      <c r="X1" s="219"/>
      <c r="Y1" s="219"/>
      <c r="Z1" s="221"/>
      <c r="AA1" s="219"/>
      <c r="AB1" s="220" t="s">
        <v>1</v>
      </c>
      <c r="AC1" s="219"/>
      <c r="AD1" s="219"/>
      <c r="AE1" s="219"/>
      <c r="AF1"/>
      <c r="AG1"/>
      <c r="AH1"/>
      <c r="AI1"/>
      <c r="AJ1" s="221"/>
      <c r="AK1" s="219"/>
      <c r="AL1" s="222" t="s">
        <v>2</v>
      </c>
      <c r="AM1" s="219"/>
      <c r="AN1" s="221"/>
    </row>
    <row r="2" spans="1:40" ht="9.75" customHeight="1">
      <c r="A2" s="224"/>
      <c r="T2" s="225"/>
      <c r="U2" s="226"/>
      <c r="V2" s="226"/>
      <c r="W2" s="226"/>
      <c r="X2" s="226"/>
      <c r="Y2" s="226"/>
      <c r="Z2" s="227"/>
      <c r="AA2" s="224"/>
      <c r="AB2" s="225"/>
      <c r="AC2" s="226"/>
      <c r="AD2" s="226"/>
      <c r="AE2" s="226"/>
      <c r="AF2" s="226"/>
      <c r="AG2" s="226"/>
      <c r="AH2" s="226"/>
      <c r="AI2" s="226"/>
      <c r="AJ2" s="227"/>
      <c r="AK2" s="224"/>
      <c r="AL2" s="225"/>
      <c r="AM2" s="226"/>
      <c r="AN2" s="227"/>
    </row>
    <row r="3" spans="1:40" ht="5.25" customHeight="1">
      <c r="A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</row>
    <row r="4" spans="1:40" s="218" customFormat="1" ht="12" customHeight="1">
      <c r="A4" s="219"/>
      <c r="B4" s="229"/>
      <c r="C4" s="229"/>
      <c r="D4" s="229"/>
      <c r="E4" s="229"/>
      <c r="F4" s="397" t="s">
        <v>3</v>
      </c>
      <c r="G4" s="437"/>
      <c r="H4"/>
      <c r="T4" s="229"/>
      <c r="U4" s="438"/>
      <c r="V4" s="438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</row>
    <row r="5" spans="1:40" ht="3" customHeight="1">
      <c r="A5" s="224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  <c r="AJ5" s="439"/>
      <c r="AK5" s="439"/>
      <c r="AL5" s="439"/>
      <c r="AM5" s="439"/>
      <c r="AN5" s="439"/>
    </row>
    <row r="6" spans="1:40" s="218" customFormat="1" ht="9.75" customHeight="1">
      <c r="A6" s="219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440" t="s">
        <v>4</v>
      </c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2"/>
      <c r="AF6" s="230"/>
      <c r="AG6" s="230"/>
      <c r="AH6" s="230"/>
      <c r="AI6" s="230"/>
      <c r="AJ6" s="230"/>
      <c r="AK6" s="230"/>
      <c r="AL6" s="230"/>
      <c r="AM6" s="230"/>
      <c r="AN6" s="230"/>
    </row>
    <row r="7" spans="1:30" ht="11.25" customHeight="1">
      <c r="A7" s="224"/>
      <c r="B7" t="s">
        <v>5</v>
      </c>
      <c r="P7" s="224"/>
      <c r="Q7" s="224"/>
      <c r="R7" s="224"/>
      <c r="S7" s="224"/>
      <c r="X7" s="224"/>
      <c r="Y7" s="224"/>
      <c r="Z7" s="224"/>
      <c r="AA7" s="224"/>
      <c r="AB7" s="224"/>
      <c r="AC7" s="224"/>
      <c r="AD7" s="224"/>
    </row>
    <row r="8" spans="1:40" ht="3" customHeight="1">
      <c r="A8" s="224"/>
      <c r="P8" s="224"/>
      <c r="Q8" s="224"/>
      <c r="R8" s="224"/>
      <c r="S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</row>
    <row r="9" spans="1:40" s="218" customFormat="1" ht="9" customHeight="1">
      <c r="A9" s="219"/>
      <c r="B9" s="220" t="s">
        <v>6</v>
      </c>
      <c r="C9"/>
      <c r="D9" s="219"/>
      <c r="E9" s="219"/>
      <c r="F9"/>
      <c r="G9"/>
      <c r="H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441"/>
      <c r="X9" s="219"/>
      <c r="Y9" s="219"/>
      <c r="Z9" s="234" t="s">
        <v>7</v>
      </c>
      <c r="AA9" s="442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</row>
    <row r="10" spans="1:40" ht="9.75" customHeight="1">
      <c r="A10" s="224"/>
      <c r="B10" s="225"/>
      <c r="C10" s="517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7"/>
      <c r="X10" s="224"/>
      <c r="Y10" s="224"/>
      <c r="Z10" s="347" t="s">
        <v>8</v>
      </c>
      <c r="AA10" s="235" t="s">
        <v>9</v>
      </c>
      <c r="AB10" s="224"/>
      <c r="AC10" s="224"/>
      <c r="AD10" s="224"/>
      <c r="AF10" s="224"/>
      <c r="AG10" s="224"/>
      <c r="AH10" s="224"/>
      <c r="AI10" s="224"/>
      <c r="AJ10" s="347"/>
      <c r="AK10" s="235" t="s">
        <v>10</v>
      </c>
      <c r="AM10" s="224"/>
      <c r="AN10" s="224"/>
    </row>
    <row r="11" spans="1:40" ht="7.5" customHeight="1">
      <c r="A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</row>
    <row r="12" spans="1:40" s="218" customFormat="1" ht="9" customHeight="1">
      <c r="A12" s="219"/>
      <c r="B12" s="222" t="s">
        <v>11</v>
      </c>
      <c r="C12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21"/>
      <c r="X12" s="219"/>
      <c r="Y12" s="219"/>
      <c r="Z12" s="219"/>
      <c r="AA12" s="219"/>
      <c r="AB12" s="219"/>
      <c r="AC12" s="219"/>
      <c r="AD12" s="219"/>
      <c r="AE12" s="219"/>
      <c r="AF12" s="224"/>
      <c r="AG12" s="224"/>
      <c r="AH12" s="219"/>
      <c r="AI12" s="219"/>
      <c r="AJ12" s="219"/>
      <c r="AK12" s="219"/>
      <c r="AL12" s="219"/>
      <c r="AM12" s="219"/>
      <c r="AN12" s="219"/>
    </row>
    <row r="13" spans="1:40" ht="9.75" customHeight="1">
      <c r="A13" s="224"/>
      <c r="B13" s="225"/>
      <c r="C13" s="517" t="s">
        <v>748</v>
      </c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7"/>
      <c r="X13" s="224"/>
      <c r="Y13" s="224"/>
      <c r="Z13" s="347"/>
      <c r="AA13" s="235" t="s">
        <v>12</v>
      </c>
      <c r="AB13" s="224"/>
      <c r="AC13" s="224"/>
      <c r="AD13" s="224"/>
      <c r="AF13" s="224"/>
      <c r="AG13" s="224"/>
      <c r="AH13" s="224"/>
      <c r="AI13" s="224"/>
      <c r="AJ13" s="347"/>
      <c r="AK13" s="235" t="s">
        <v>13</v>
      </c>
      <c r="AM13" s="224"/>
      <c r="AN13" s="224"/>
    </row>
    <row r="14" s="224" customFormat="1" ht="7.5" customHeight="1"/>
    <row r="15" spans="1:40" s="218" customFormat="1" ht="9" customHeight="1">
      <c r="A15" s="219"/>
      <c r="B15" s="220" t="s">
        <v>14</v>
      </c>
      <c r="C15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21"/>
      <c r="V15" s="219"/>
      <c r="W15" s="222" t="s">
        <v>15</v>
      </c>
      <c r="X15" s="219"/>
      <c r="Y15" s="219"/>
      <c r="Z15"/>
      <c r="AA15"/>
      <c r="AB15" s="221"/>
      <c r="AC15" s="219"/>
      <c r="AD15" s="222" t="s">
        <v>16</v>
      </c>
      <c r="AE15"/>
      <c r="AF15" s="219"/>
      <c r="AG15" s="219"/>
      <c r="AH15" s="219"/>
      <c r="AI15" s="219"/>
      <c r="AJ15" s="219"/>
      <c r="AK15" s="237"/>
      <c r="AL15" s="222" t="s">
        <v>17</v>
      </c>
      <c r="AM15" s="219"/>
      <c r="AN15" s="221"/>
    </row>
    <row r="16" spans="1:40" ht="9.75" customHeight="1">
      <c r="A16" s="224"/>
      <c r="B16" s="225"/>
      <c r="C16" s="517" t="s">
        <v>749</v>
      </c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7"/>
      <c r="V16" s="217"/>
      <c r="W16" s="348"/>
      <c r="X16" s="226"/>
      <c r="Y16" s="226"/>
      <c r="Z16" s="226"/>
      <c r="AA16" s="226"/>
      <c r="AB16" s="227"/>
      <c r="AC16" s="224"/>
      <c r="AD16" s="225"/>
      <c r="AE16" s="517"/>
      <c r="AF16" s="226"/>
      <c r="AG16" s="226"/>
      <c r="AH16" s="226"/>
      <c r="AI16" s="226"/>
      <c r="AJ16" s="226"/>
      <c r="AK16" s="238"/>
      <c r="AL16" s="348"/>
      <c r="AM16" s="226"/>
      <c r="AN16" s="227"/>
    </row>
    <row r="17" spans="1:40" ht="7.5" customHeight="1">
      <c r="A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AB17" s="224"/>
      <c r="AC17" s="224"/>
      <c r="AD17" s="224"/>
      <c r="AF17" s="224"/>
      <c r="AG17" s="224"/>
      <c r="AH17" s="224"/>
      <c r="AI17" s="224"/>
      <c r="AJ17" s="224"/>
      <c r="AK17" s="224"/>
      <c r="AL17" s="224"/>
      <c r="AM17" s="224"/>
      <c r="AN17" s="224"/>
    </row>
    <row r="18" spans="1:40" s="218" customFormat="1" ht="9.75" customHeight="1">
      <c r="A18" s="219"/>
      <c r="B18" s="222" t="s">
        <v>18</v>
      </c>
      <c r="C18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21"/>
      <c r="Q18" s="219"/>
      <c r="R18" s="222" t="s">
        <v>19</v>
      </c>
      <c r="S18" s="219"/>
      <c r="T18" s="219"/>
      <c r="U18" s="219"/>
      <c r="V18" s="219"/>
      <c r="W18" s="219"/>
      <c r="X18" s="219"/>
      <c r="Y18" s="219"/>
      <c r="Z18"/>
      <c r="AA18"/>
      <c r="AB18" s="221"/>
      <c r="AC18" s="219"/>
      <c r="AD18" s="222" t="s">
        <v>20</v>
      </c>
      <c r="AE18"/>
      <c r="AF18" s="219"/>
      <c r="AG18" s="219"/>
      <c r="AH18" s="219"/>
      <c r="AI18" s="219"/>
      <c r="AJ18" s="219"/>
      <c r="AK18" s="237"/>
      <c r="AL18" s="222" t="s">
        <v>21</v>
      </c>
      <c r="AM18" s="219"/>
      <c r="AN18" s="221"/>
    </row>
    <row r="19" spans="1:40" ht="9.75" customHeight="1">
      <c r="A19" s="224"/>
      <c r="B19" s="225"/>
      <c r="C19" s="517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7"/>
      <c r="Q19" s="217"/>
      <c r="R19" s="348" t="s">
        <v>747</v>
      </c>
      <c r="S19" s="226"/>
      <c r="T19" s="226"/>
      <c r="U19" s="226"/>
      <c r="V19" s="226"/>
      <c r="W19" s="226"/>
      <c r="X19" s="226"/>
      <c r="Y19" s="226"/>
      <c r="Z19" s="226"/>
      <c r="AA19" s="226"/>
      <c r="AB19" s="227"/>
      <c r="AC19" s="224"/>
      <c r="AD19" s="225"/>
      <c r="AE19" s="517" t="s">
        <v>22</v>
      </c>
      <c r="AF19" s="226"/>
      <c r="AG19" s="226"/>
      <c r="AH19" s="226"/>
      <c r="AI19" s="226"/>
      <c r="AJ19" s="226"/>
      <c r="AK19" s="238"/>
      <c r="AL19" s="348" t="s">
        <v>23</v>
      </c>
      <c r="AM19" s="226"/>
      <c r="AN19" s="227"/>
    </row>
    <row r="20" s="239" customFormat="1" ht="6" customHeight="1">
      <c r="A20" s="443"/>
    </row>
    <row r="21" spans="1:40" s="239" customFormat="1" ht="9.75" customHeight="1">
      <c r="A21" s="443"/>
      <c r="B21" s="444"/>
      <c r="C21" s="445" t="s">
        <v>24</v>
      </c>
      <c r="D21" s="443"/>
      <c r="E21" s="443"/>
      <c r="F21" s="443"/>
      <c r="G21" s="443"/>
      <c r="H21" s="443"/>
      <c r="I21" s="443"/>
      <c r="J21" s="443"/>
      <c r="K21" s="446"/>
      <c r="L21" s="218"/>
      <c r="M21"/>
      <c r="N21" s="222"/>
      <c r="O21" s="445" t="s">
        <v>25</v>
      </c>
      <c r="P21" s="443"/>
      <c r="Q21"/>
      <c r="R21"/>
      <c r="S21" s="443"/>
      <c r="T21" s="443"/>
      <c r="U21" s="443"/>
      <c r="V21" s="443"/>
      <c r="W21" s="443"/>
      <c r="X21" s="443"/>
      <c r="Y21" s="443"/>
      <c r="Z21" s="443"/>
      <c r="AA21" s="446"/>
      <c r="AC21" s="444"/>
      <c r="AD21" s="445" t="s">
        <v>26</v>
      </c>
      <c r="AE21" s="443"/>
      <c r="AF21" s="443"/>
      <c r="AG21" s="443"/>
      <c r="AH21" s="443"/>
      <c r="AI21" s="443"/>
      <c r="AJ21" s="443"/>
      <c r="AK21" s="443"/>
      <c r="AL21" s="443"/>
      <c r="AM21"/>
      <c r="AN21" s="441"/>
    </row>
    <row r="22" spans="1:40" s="239" customFormat="1" ht="9.75" customHeight="1">
      <c r="A22" s="443"/>
      <c r="B22" s="444"/>
      <c r="C22" s="219" t="s">
        <v>27</v>
      </c>
      <c r="D22" s="443"/>
      <c r="E22" s="443"/>
      <c r="F22" s="443"/>
      <c r="G22" s="443"/>
      <c r="H22" s="443"/>
      <c r="I22" s="443"/>
      <c r="J22" s="443"/>
      <c r="K22" s="446"/>
      <c r="L22" s="218"/>
      <c r="M22"/>
      <c r="N22" s="222"/>
      <c r="O22" s="219" t="s">
        <v>28</v>
      </c>
      <c r="P22" s="443"/>
      <c r="Q22"/>
      <c r="R22"/>
      <c r="S22" s="443"/>
      <c r="T22" s="443"/>
      <c r="U22" s="443"/>
      <c r="V22" s="443"/>
      <c r="W22" s="443"/>
      <c r="X22" s="443"/>
      <c r="Y22" s="443"/>
      <c r="Z22" s="443"/>
      <c r="AA22" s="446"/>
      <c r="AC22" s="444"/>
      <c r="AD22" s="219" t="s">
        <v>29</v>
      </c>
      <c r="AE22" s="443"/>
      <c r="AF22" s="443"/>
      <c r="AG22" s="443"/>
      <c r="AH22" s="443"/>
      <c r="AI22" s="443"/>
      <c r="AJ22" s="443"/>
      <c r="AK22" s="443"/>
      <c r="AL22" s="443"/>
      <c r="AM22"/>
      <c r="AN22" s="441"/>
    </row>
    <row r="23" spans="1:40" s="218" customFormat="1" ht="9.75" customHeight="1">
      <c r="A23" s="219"/>
      <c r="B23" s="222"/>
      <c r="C23" s="234" t="s">
        <v>30</v>
      </c>
      <c r="D23" s="219"/>
      <c r="E23" s="219"/>
      <c r="F23" s="219"/>
      <c r="G23" s="219"/>
      <c r="H23" s="234" t="s">
        <v>31</v>
      </c>
      <c r="I23" s="219"/>
      <c r="J23" s="224"/>
      <c r="K23" s="441"/>
      <c r="M23"/>
      <c r="N23" s="222"/>
      <c r="O23" s="234" t="s">
        <v>32</v>
      </c>
      <c r="P23" s="224"/>
      <c r="Q23"/>
      <c r="R23"/>
      <c r="S23" s="447" t="s">
        <v>33</v>
      </c>
      <c r="T23" s="224"/>
      <c r="U23"/>
      <c r="V23"/>
      <c r="W23"/>
      <c r="X23" s="447"/>
      <c r="Y23" s="219"/>
      <c r="Z23" s="219"/>
      <c r="AA23" s="221"/>
      <c r="AC23" s="222"/>
      <c r="AD23" s="447" t="s">
        <v>34</v>
      </c>
      <c r="AE23" s="224"/>
      <c r="AF23" s="224"/>
      <c r="AG23" s="219"/>
      <c r="AH23" s="219"/>
      <c r="AI23" s="219"/>
      <c r="AJ23" s="447" t="s">
        <v>35</v>
      </c>
      <c r="AK23" s="219"/>
      <c r="AL23" s="219"/>
      <c r="AM23"/>
      <c r="AN23" s="441"/>
    </row>
    <row r="24" spans="1:40" ht="9.75" customHeight="1">
      <c r="A24" s="224"/>
      <c r="B24" s="217"/>
      <c r="C24" s="347" t="s">
        <v>8</v>
      </c>
      <c r="D24" s="448" t="s">
        <v>36</v>
      </c>
      <c r="E24" s="219"/>
      <c r="F24" s="219"/>
      <c r="G24" s="219"/>
      <c r="H24" s="519"/>
      <c r="I24" s="219" t="s">
        <v>38</v>
      </c>
      <c r="J24" s="224"/>
      <c r="K24" s="441"/>
      <c r="L24" s="218"/>
      <c r="N24" s="222"/>
      <c r="O24" s="519"/>
      <c r="P24" s="235" t="s">
        <v>39</v>
      </c>
      <c r="S24" s="519"/>
      <c r="T24" s="219" t="s">
        <v>40</v>
      </c>
      <c r="U24" s="224"/>
      <c r="X24" s="219"/>
      <c r="Y24" s="219"/>
      <c r="Z24" s="219"/>
      <c r="AA24" s="221"/>
      <c r="AB24" s="219"/>
      <c r="AC24" s="222"/>
      <c r="AD24" s="450"/>
      <c r="AE24" s="524"/>
      <c r="AF24" s="219"/>
      <c r="AG24" s="219"/>
      <c r="AH24" s="219"/>
      <c r="AI24" s="452">
        <v>1</v>
      </c>
      <c r="AJ24" s="453"/>
      <c r="AK24" s="219" t="s">
        <v>41</v>
      </c>
      <c r="AL24" s="224"/>
      <c r="AN24" s="441"/>
    </row>
    <row r="25" spans="1:40" s="218" customFormat="1" ht="9.75" customHeight="1">
      <c r="A25" s="219"/>
      <c r="B25" s="222"/>
      <c r="C25" s="347" t="s">
        <v>8</v>
      </c>
      <c r="D25" s="448" t="s">
        <v>42</v>
      </c>
      <c r="E25" s="219"/>
      <c r="F25" s="219"/>
      <c r="G25" s="219"/>
      <c r="H25" s="519"/>
      <c r="I25" s="219" t="s">
        <v>43</v>
      </c>
      <c r="J25" s="224"/>
      <c r="K25" s="441"/>
      <c r="M25"/>
      <c r="N25" s="222"/>
      <c r="O25" s="519" t="s">
        <v>37</v>
      </c>
      <c r="P25" s="235" t="s">
        <v>44</v>
      </c>
      <c r="Q25"/>
      <c r="R25"/>
      <c r="S25" s="519"/>
      <c r="T25" s="219" t="s">
        <v>45</v>
      </c>
      <c r="U25" s="224"/>
      <c r="V25"/>
      <c r="W25"/>
      <c r="X25" s="219"/>
      <c r="Y25" s="219"/>
      <c r="Z25" s="219"/>
      <c r="AA25" s="221"/>
      <c r="AC25" s="222"/>
      <c r="AD25" s="450"/>
      <c r="AE25" s="524"/>
      <c r="AF25" s="285"/>
      <c r="AG25" s="454"/>
      <c r="AH25" s="454"/>
      <c r="AI25" s="452">
        <v>2</v>
      </c>
      <c r="AJ25" s="453"/>
      <c r="AK25" s="455" t="s">
        <v>46</v>
      </c>
      <c r="AL25" s="224"/>
      <c r="AM25"/>
      <c r="AN25" s="441"/>
    </row>
    <row r="26" spans="1:40" ht="9.75" customHeight="1">
      <c r="A26" s="224"/>
      <c r="B26" s="217"/>
      <c r="C26" s="347" t="s">
        <v>8</v>
      </c>
      <c r="D26" s="219" t="s">
        <v>47</v>
      </c>
      <c r="E26" s="219"/>
      <c r="F26" s="219"/>
      <c r="G26" s="219"/>
      <c r="H26" s="519"/>
      <c r="I26" s="219" t="s">
        <v>48</v>
      </c>
      <c r="J26" s="224"/>
      <c r="K26" s="441"/>
      <c r="L26" s="218"/>
      <c r="N26" s="222"/>
      <c r="O26" s="519"/>
      <c r="P26" s="235" t="s">
        <v>49</v>
      </c>
      <c r="S26" s="519"/>
      <c r="T26" s="448" t="s">
        <v>50</v>
      </c>
      <c r="U26" s="224"/>
      <c r="X26" s="219"/>
      <c r="Y26" s="219"/>
      <c r="Z26" s="219"/>
      <c r="AA26" s="221"/>
      <c r="AB26" s="218"/>
      <c r="AC26" s="222"/>
      <c r="AD26" s="450"/>
      <c r="AE26" s="524"/>
      <c r="AF26" s="219" t="s">
        <v>51</v>
      </c>
      <c r="AG26" s="219"/>
      <c r="AH26" s="219"/>
      <c r="AI26" s="452">
        <v>3</v>
      </c>
      <c r="AJ26" s="453"/>
      <c r="AK26" s="219" t="s">
        <v>52</v>
      </c>
      <c r="AL26" s="224"/>
      <c r="AN26" s="441"/>
    </row>
    <row r="27" spans="1:40" s="218" customFormat="1" ht="9.75" customHeight="1">
      <c r="A27" s="219"/>
      <c r="B27" s="222"/>
      <c r="C27" s="347"/>
      <c r="D27" s="219" t="s">
        <v>53</v>
      </c>
      <c r="E27" s="219"/>
      <c r="F27" s="219"/>
      <c r="G27" s="219"/>
      <c r="H27" s="519"/>
      <c r="I27" s="219" t="s">
        <v>54</v>
      </c>
      <c r="J27" s="224"/>
      <c r="K27" s="441"/>
      <c r="M27"/>
      <c r="N27" s="222"/>
      <c r="O27" s="519"/>
      <c r="P27" s="518"/>
      <c r="Q27"/>
      <c r="R27"/>
      <c r="S27" s="519"/>
      <c r="T27" s="219" t="s">
        <v>55</v>
      </c>
      <c r="U27" s="224"/>
      <c r="V27"/>
      <c r="W27"/>
      <c r="X27" s="219"/>
      <c r="Y27" s="219"/>
      <c r="Z27" s="219"/>
      <c r="AA27" s="221"/>
      <c r="AC27" s="222"/>
      <c r="AD27" s="450"/>
      <c r="AE27" s="524"/>
      <c r="AF27" s="219" t="s">
        <v>56</v>
      </c>
      <c r="AG27" s="219"/>
      <c r="AH27" s="219"/>
      <c r="AI27" s="452">
        <v>4</v>
      </c>
      <c r="AJ27" s="453"/>
      <c r="AK27" s="219" t="s">
        <v>57</v>
      </c>
      <c r="AL27" s="224"/>
      <c r="AM27"/>
      <c r="AN27" s="441"/>
    </row>
    <row r="28" spans="1:40" s="218" customFormat="1" ht="9.75" customHeight="1">
      <c r="A28" s="219"/>
      <c r="B28" s="222"/>
      <c r="C28" s="347"/>
      <c r="D28" s="518"/>
      <c r="E28" s="219"/>
      <c r="F28" s="219"/>
      <c r="G28" s="219"/>
      <c r="H28" s="519"/>
      <c r="I28" s="518"/>
      <c r="J28" s="224"/>
      <c r="K28" s="441"/>
      <c r="M28"/>
      <c r="N28" s="222"/>
      <c r="O28" s="219"/>
      <c r="P28" s="219"/>
      <c r="Q28"/>
      <c r="R28"/>
      <c r="S28" s="519"/>
      <c r="T28" s="219" t="s">
        <v>58</v>
      </c>
      <c r="U28" s="224"/>
      <c r="V28"/>
      <c r="W28"/>
      <c r="X28" s="224"/>
      <c r="Y28" s="219"/>
      <c r="Z28" s="219"/>
      <c r="AA28" s="221"/>
      <c r="AC28" s="222"/>
      <c r="AD28" s="456"/>
      <c r="AE28" s="524"/>
      <c r="AF28" s="285" t="s">
        <v>59</v>
      </c>
      <c r="AG28" s="454"/>
      <c r="AH28" s="454"/>
      <c r="AI28" s="457">
        <v>5</v>
      </c>
      <c r="AJ28" s="453"/>
      <c r="AK28" s="311" t="s">
        <v>60</v>
      </c>
      <c r="AL28" s="224"/>
      <c r="AM28"/>
      <c r="AN28" s="441"/>
    </row>
    <row r="29" spans="1:40" s="218" customFormat="1" ht="2.25" customHeight="1">
      <c r="A29" s="219"/>
      <c r="B29" s="217"/>
      <c r="C29" s="224"/>
      <c r="D29" s="224"/>
      <c r="E29" s="224"/>
      <c r="F29" s="224"/>
      <c r="G29" s="224"/>
      <c r="H29" s="224"/>
      <c r="I29" s="224"/>
      <c r="J29" s="224"/>
      <c r="K29" s="441"/>
      <c r="M29"/>
      <c r="N29" s="222"/>
      <c r="O29" s="219"/>
      <c r="P29" s="219"/>
      <c r="Q29"/>
      <c r="R29"/>
      <c r="S29" s="520"/>
      <c r="T29" s="219"/>
      <c r="U29" s="224"/>
      <c r="V29"/>
      <c r="W29"/>
      <c r="X29" s="224"/>
      <c r="Y29" s="219"/>
      <c r="Z29" s="219"/>
      <c r="AA29" s="221"/>
      <c r="AC29" s="222"/>
      <c r="AD29" s="458"/>
      <c r="AE29" s="525"/>
      <c r="AF29" s="285"/>
      <c r="AG29" s="454"/>
      <c r="AH29" s="454"/>
      <c r="AI29" s="279"/>
      <c r="AJ29" s="273"/>
      <c r="AK29" s="311"/>
      <c r="AL29" s="224"/>
      <c r="AM29"/>
      <c r="AN29" s="441"/>
    </row>
    <row r="30" spans="1:40" ht="9.75" customHeight="1">
      <c r="A30" s="224"/>
      <c r="B30" s="217"/>
      <c r="K30" s="441"/>
      <c r="N30" s="217"/>
      <c r="P30" s="224"/>
      <c r="Q30" s="224"/>
      <c r="R30" s="224"/>
      <c r="S30" s="521"/>
      <c r="T30" s="219" t="s">
        <v>61</v>
      </c>
      <c r="U30" s="224"/>
      <c r="X30" s="224"/>
      <c r="Y30" s="224"/>
      <c r="Z30" s="224"/>
      <c r="AA30" s="441"/>
      <c r="AC30" s="217"/>
      <c r="AD30" s="460"/>
      <c r="AE30" s="526"/>
      <c r="AF30" s="219" t="s">
        <v>62</v>
      </c>
      <c r="AG30" s="219"/>
      <c r="AH30" s="219"/>
      <c r="AI30" s="461">
        <v>6</v>
      </c>
      <c r="AJ30" s="462"/>
      <c r="AK30" s="219" t="s">
        <v>63</v>
      </c>
      <c r="AL30" s="224"/>
      <c r="AN30" s="441"/>
    </row>
    <row r="31" spans="1:40" ht="9.75" customHeight="1">
      <c r="A31" s="224"/>
      <c r="B31" s="217"/>
      <c r="K31" s="441"/>
      <c r="N31" s="217"/>
      <c r="P31" s="224"/>
      <c r="Q31" s="224"/>
      <c r="R31" s="224"/>
      <c r="S31" s="519"/>
      <c r="T31" s="448" t="s">
        <v>64</v>
      </c>
      <c r="U31" s="224"/>
      <c r="X31" s="224"/>
      <c r="Y31" s="224"/>
      <c r="Z31" s="224"/>
      <c r="AA31" s="441"/>
      <c r="AC31" s="217"/>
      <c r="AD31" s="456"/>
      <c r="AE31" s="524"/>
      <c r="AF31" s="45"/>
      <c r="AI31" s="457">
        <v>7</v>
      </c>
      <c r="AJ31" s="453"/>
      <c r="AL31" s="45"/>
      <c r="AN31" s="441"/>
    </row>
    <row r="32" spans="1:40" ht="9.75" customHeight="1">
      <c r="A32" s="224"/>
      <c r="B32" s="217"/>
      <c r="K32" s="441"/>
      <c r="N32" s="217"/>
      <c r="P32" s="224"/>
      <c r="Q32" s="224"/>
      <c r="R32" s="224"/>
      <c r="S32" s="519"/>
      <c r="T32" s="219" t="s">
        <v>65</v>
      </c>
      <c r="U32" s="224"/>
      <c r="X32" s="224"/>
      <c r="Y32" s="224"/>
      <c r="Z32" s="224"/>
      <c r="AA32" s="441"/>
      <c r="AC32" s="217"/>
      <c r="AD32" s="456"/>
      <c r="AE32" s="524"/>
      <c r="AF32" s="45"/>
      <c r="AI32" s="457">
        <v>8</v>
      </c>
      <c r="AJ32" s="453"/>
      <c r="AL32" s="45"/>
      <c r="AN32" s="463"/>
    </row>
    <row r="33" spans="1:40" ht="9.75" customHeight="1">
      <c r="A33" s="224"/>
      <c r="B33" s="217"/>
      <c r="K33" s="441"/>
      <c r="N33" s="217"/>
      <c r="P33" s="224"/>
      <c r="Q33" s="224"/>
      <c r="R33" s="224"/>
      <c r="S33" s="522"/>
      <c r="T33" s="523"/>
      <c r="U33" s="224"/>
      <c r="X33" s="224"/>
      <c r="Y33" s="224"/>
      <c r="Z33" s="224"/>
      <c r="AA33" s="441"/>
      <c r="AC33" s="217"/>
      <c r="AN33" s="463"/>
    </row>
    <row r="34" spans="1:40" ht="3.75" customHeight="1">
      <c r="A34" s="224"/>
      <c r="B34" s="225"/>
      <c r="C34" s="226"/>
      <c r="D34" s="226"/>
      <c r="E34" s="226"/>
      <c r="F34" s="226"/>
      <c r="G34" s="226"/>
      <c r="H34" s="226"/>
      <c r="I34" s="226"/>
      <c r="J34" s="226"/>
      <c r="K34" s="227"/>
      <c r="N34" s="225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7"/>
      <c r="AC34" s="225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464"/>
    </row>
    <row r="35" spans="1:40" ht="3" customHeight="1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36"/>
    </row>
    <row r="36" spans="1:2" ht="12" customHeight="1">
      <c r="A36" s="224"/>
      <c r="B36" s="465" t="s">
        <v>66</v>
      </c>
    </row>
    <row r="37" spans="1:11" ht="9.75" customHeight="1">
      <c r="A37" s="224"/>
      <c r="C37" s="466" t="s">
        <v>67</v>
      </c>
      <c r="J37" s="219"/>
      <c r="K37" s="219"/>
    </row>
    <row r="38" spans="1:34" ht="12.75">
      <c r="A38" s="224"/>
      <c r="B38" s="222"/>
      <c r="C38" s="447" t="s">
        <v>34</v>
      </c>
      <c r="D38" s="219"/>
      <c r="E38" s="219"/>
      <c r="F38" s="221"/>
      <c r="G38" s="219"/>
      <c r="H38" s="447" t="s">
        <v>35</v>
      </c>
      <c r="I38" s="219"/>
      <c r="K38" s="311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467"/>
      <c r="AA38" s="467"/>
      <c r="AB38" s="219"/>
      <c r="AC38" s="219"/>
      <c r="AD38" s="219"/>
      <c r="AE38" s="219"/>
      <c r="AF38" s="219"/>
      <c r="AG38" s="219"/>
      <c r="AH38" s="219"/>
    </row>
    <row r="39" spans="1:40" s="218" customFormat="1" ht="9" customHeight="1">
      <c r="A39" s="219"/>
      <c r="B39" s="468"/>
      <c r="C39" s="527">
        <v>16</v>
      </c>
      <c r="D39" s="311" t="s">
        <v>68</v>
      </c>
      <c r="E39" s="311"/>
      <c r="F39" s="470"/>
      <c r="G39" s="311"/>
      <c r="H39" s="311"/>
      <c r="I39" s="469">
        <v>1</v>
      </c>
      <c r="J39" s="311" t="s">
        <v>69</v>
      </c>
      <c r="K39" s="219"/>
      <c r="L39" s="311"/>
      <c r="M39" s="311"/>
      <c r="N39" s="311"/>
      <c r="O39" s="311"/>
      <c r="P39" s="469">
        <v>7</v>
      </c>
      <c r="Q39" s="311"/>
      <c r="R39" s="219" t="s">
        <v>70</v>
      </c>
      <c r="S39" s="311"/>
      <c r="T39" s="311"/>
      <c r="U39" s="311"/>
      <c r="V39" s="311"/>
      <c r="W39" s="469">
        <v>13</v>
      </c>
      <c r="X39" s="219" t="s">
        <v>71</v>
      </c>
      <c r="Y39" s="311"/>
      <c r="Z39" s="311"/>
      <c r="AA39" s="311"/>
      <c r="AB39" s="311"/>
      <c r="AC39" s="311"/>
      <c r="AD39" s="311"/>
      <c r="AE39" s="311"/>
      <c r="AF39" s="311"/>
      <c r="AG39" s="311"/>
      <c r="AH39" s="469">
        <v>19</v>
      </c>
      <c r="AI39" s="455" t="s">
        <v>72</v>
      </c>
      <c r="AJ39"/>
      <c r="AK39" s="311"/>
      <c r="AL39" s="219"/>
      <c r="AM39" s="219"/>
      <c r="AN39" s="221"/>
    </row>
    <row r="40" spans="1:40" s="243" customFormat="1" ht="9" customHeight="1">
      <c r="A40" s="311"/>
      <c r="B40" s="222"/>
      <c r="C40" s="521"/>
      <c r="D40" s="219" t="s">
        <v>73</v>
      </c>
      <c r="E40" s="219"/>
      <c r="F40" s="221"/>
      <c r="G40" s="219"/>
      <c r="H40" s="219"/>
      <c r="I40" s="459">
        <v>2</v>
      </c>
      <c r="J40" s="219" t="s">
        <v>74</v>
      </c>
      <c r="K40" s="219"/>
      <c r="L40" s="219"/>
      <c r="M40" s="219"/>
      <c r="N40" s="219"/>
      <c r="O40" s="219"/>
      <c r="P40" s="459">
        <v>8</v>
      </c>
      <c r="Q40" s="219"/>
      <c r="R40" s="219" t="s">
        <v>75</v>
      </c>
      <c r="S40" s="219"/>
      <c r="T40" s="219"/>
      <c r="U40" s="219"/>
      <c r="V40" s="219"/>
      <c r="W40" s="459">
        <v>14</v>
      </c>
      <c r="X40" s="455" t="s">
        <v>76</v>
      </c>
      <c r="Y40" s="219"/>
      <c r="Z40" s="219"/>
      <c r="AA40" s="219"/>
      <c r="AB40" s="219"/>
      <c r="AC40" s="219"/>
      <c r="AD40" s="219"/>
      <c r="AE40" s="219"/>
      <c r="AF40" s="219"/>
      <c r="AG40" s="219"/>
      <c r="AH40" s="449">
        <v>20</v>
      </c>
      <c r="AI40"/>
      <c r="AJ40" s="45"/>
      <c r="AK40" s="219"/>
      <c r="AL40"/>
      <c r="AM40" s="311"/>
      <c r="AN40" s="470"/>
    </row>
    <row r="41" spans="1:40" s="218" customFormat="1" ht="9" customHeight="1">
      <c r="A41" s="219"/>
      <c r="B41" s="222"/>
      <c r="C41" s="521"/>
      <c r="D41" s="219" t="s">
        <v>77</v>
      </c>
      <c r="E41" s="219"/>
      <c r="F41" s="221"/>
      <c r="G41" s="219"/>
      <c r="H41" s="219"/>
      <c r="I41" s="459">
        <v>3</v>
      </c>
      <c r="J41" s="219" t="s">
        <v>57</v>
      </c>
      <c r="K41" s="455"/>
      <c r="L41" s="219"/>
      <c r="M41" s="219"/>
      <c r="N41" s="219"/>
      <c r="O41" s="219"/>
      <c r="P41" s="459">
        <v>9</v>
      </c>
      <c r="Q41" s="219"/>
      <c r="R41" s="455" t="s">
        <v>63</v>
      </c>
      <c r="S41" s="219"/>
      <c r="T41" s="219"/>
      <c r="U41" s="219"/>
      <c r="V41" s="219"/>
      <c r="W41" s="459">
        <v>15</v>
      </c>
      <c r="X41" s="219" t="s">
        <v>78</v>
      </c>
      <c r="Y41" s="219"/>
      <c r="Z41" s="219"/>
      <c r="AA41" s="219"/>
      <c r="AB41" s="219"/>
      <c r="AC41" s="219"/>
      <c r="AD41" s="219"/>
      <c r="AE41" s="219"/>
      <c r="AF41" s="219"/>
      <c r="AG41" s="219"/>
      <c r="AH41" s="449">
        <v>21</v>
      </c>
      <c r="AI41"/>
      <c r="AJ41" s="45"/>
      <c r="AK41" s="219"/>
      <c r="AL41"/>
      <c r="AM41" s="219"/>
      <c r="AN41" s="221"/>
    </row>
    <row r="42" spans="1:40" s="218" customFormat="1" ht="9" customHeight="1">
      <c r="A42" s="219"/>
      <c r="B42" s="468"/>
      <c r="C42" s="528"/>
      <c r="D42" s="455" t="s">
        <v>79</v>
      </c>
      <c r="E42" s="455"/>
      <c r="F42" s="471"/>
      <c r="G42" s="311"/>
      <c r="H42" s="455"/>
      <c r="I42" s="472">
        <v>4</v>
      </c>
      <c r="J42" s="455" t="s">
        <v>80</v>
      </c>
      <c r="K42" s="219"/>
      <c r="L42" s="455"/>
      <c r="M42" s="455"/>
      <c r="N42" s="455"/>
      <c r="O42" s="455"/>
      <c r="P42" s="472">
        <v>10</v>
      </c>
      <c r="Q42" s="311"/>
      <c r="R42" s="219" t="s">
        <v>81</v>
      </c>
      <c r="S42" s="455"/>
      <c r="T42" s="455"/>
      <c r="U42" s="455"/>
      <c r="V42" s="455"/>
      <c r="W42" s="472">
        <v>16</v>
      </c>
      <c r="X42" s="311" t="s">
        <v>82</v>
      </c>
      <c r="Y42" s="311"/>
      <c r="Z42" s="455"/>
      <c r="AA42" s="455"/>
      <c r="AB42" s="455"/>
      <c r="AC42" s="455"/>
      <c r="AD42" s="455"/>
      <c r="AE42" s="455"/>
      <c r="AF42" s="455"/>
      <c r="AG42" s="455"/>
      <c r="AH42" s="473">
        <v>22</v>
      </c>
      <c r="AI42"/>
      <c r="AJ42" s="518"/>
      <c r="AK42" s="219"/>
      <c r="AL42"/>
      <c r="AM42" s="219"/>
      <c r="AN42" s="221"/>
    </row>
    <row r="43" spans="1:40" s="218" customFormat="1" ht="9" customHeight="1">
      <c r="A43" s="219"/>
      <c r="B43" s="468"/>
      <c r="C43" s="528"/>
      <c r="D43" s="219" t="s">
        <v>83</v>
      </c>
      <c r="E43" s="455"/>
      <c r="F43" s="471"/>
      <c r="G43" s="311"/>
      <c r="H43" s="455"/>
      <c r="I43" s="459">
        <v>5</v>
      </c>
      <c r="J43" s="219" t="s">
        <v>84</v>
      </c>
      <c r="K43" s="219"/>
      <c r="L43" s="455"/>
      <c r="M43" s="455"/>
      <c r="N43" s="455"/>
      <c r="O43" s="455"/>
      <c r="P43" s="459">
        <v>11</v>
      </c>
      <c r="Q43" s="311"/>
      <c r="R43" s="311" t="s">
        <v>85</v>
      </c>
      <c r="S43" s="455"/>
      <c r="T43" s="455"/>
      <c r="U43" s="455"/>
      <c r="V43" s="455"/>
      <c r="W43" s="459">
        <v>17</v>
      </c>
      <c r="X43" s="219" t="s">
        <v>86</v>
      </c>
      <c r="Y43" s="219"/>
      <c r="Z43" s="455"/>
      <c r="AA43" s="455"/>
      <c r="AB43" s="455"/>
      <c r="AC43" s="455"/>
      <c r="AD43" s="455"/>
      <c r="AE43" s="455"/>
      <c r="AF43" s="455"/>
      <c r="AG43" s="455"/>
      <c r="AH43" s="449">
        <v>23</v>
      </c>
      <c r="AI43" s="219"/>
      <c r="AJ43" s="45"/>
      <c r="AK43"/>
      <c r="AL43"/>
      <c r="AM43" s="219"/>
      <c r="AN43" s="221"/>
    </row>
    <row r="44" spans="1:40" s="218" customFormat="1" ht="9" customHeight="1">
      <c r="A44" s="219"/>
      <c r="B44" s="468"/>
      <c r="C44" s="528"/>
      <c r="D44" s="455" t="s">
        <v>87</v>
      </c>
      <c r="E44" s="455"/>
      <c r="F44" s="471"/>
      <c r="G44" s="311"/>
      <c r="H44" s="455"/>
      <c r="I44" s="449">
        <v>6</v>
      </c>
      <c r="J44" s="311" t="s">
        <v>88</v>
      </c>
      <c r="K44" s="219"/>
      <c r="L44" s="455"/>
      <c r="M44" s="455"/>
      <c r="N44" s="455"/>
      <c r="O44" s="455"/>
      <c r="P44" s="449">
        <v>12</v>
      </c>
      <c r="Q44" s="311"/>
      <c r="R44" s="219" t="s">
        <v>89</v>
      </c>
      <c r="S44" s="455"/>
      <c r="T44" s="455"/>
      <c r="U44" s="455"/>
      <c r="V44" s="455"/>
      <c r="W44" s="449">
        <v>18</v>
      </c>
      <c r="X44" s="219" t="s">
        <v>90</v>
      </c>
      <c r="Y44" s="219"/>
      <c r="Z44" s="455"/>
      <c r="AA44" s="455"/>
      <c r="AB44" s="455"/>
      <c r="AC44" s="455"/>
      <c r="AD44" s="455"/>
      <c r="AE44" s="455"/>
      <c r="AF44" s="455"/>
      <c r="AG44" s="455"/>
      <c r="AH44" s="449">
        <v>24</v>
      </c>
      <c r="AI44" s="219"/>
      <c r="AJ44" s="518"/>
      <c r="AK44" s="219"/>
      <c r="AL44" s="219"/>
      <c r="AM44" s="219"/>
      <c r="AN44" s="221"/>
    </row>
    <row r="45" spans="1:40" s="243" customFormat="1" ht="9" customHeight="1">
      <c r="A45" s="311"/>
      <c r="B45" s="222"/>
      <c r="C45" s="521"/>
      <c r="D45" s="45"/>
      <c r="E45" s="219"/>
      <c r="F45" s="221"/>
      <c r="G45" s="219"/>
      <c r="H45" s="219"/>
      <c r="I45"/>
      <c r="J45" s="219"/>
      <c r="K45" s="219"/>
      <c r="L45" s="219"/>
      <c r="M45" s="219"/>
      <c r="N45" s="219"/>
      <c r="O45" s="219"/>
      <c r="P45"/>
      <c r="Q45" s="219"/>
      <c r="R45"/>
      <c r="S45" s="219"/>
      <c r="T45" s="219"/>
      <c r="U45" s="219"/>
      <c r="V45" s="219"/>
      <c r="W45"/>
      <c r="X45"/>
      <c r="Y45" s="219"/>
      <c r="Z45" s="219"/>
      <c r="AA45" s="219"/>
      <c r="AB45" s="219"/>
      <c r="AC45" s="219"/>
      <c r="AD45" s="219"/>
      <c r="AE45" s="219"/>
      <c r="AF45" s="219"/>
      <c r="AG45" s="219"/>
      <c r="AH45"/>
      <c r="AI45" s="311"/>
      <c r="AJ45"/>
      <c r="AK45" s="311"/>
      <c r="AL45" s="311"/>
      <c r="AM45" s="311"/>
      <c r="AN45" s="470"/>
    </row>
    <row r="46" spans="1:40" s="218" customFormat="1" ht="3.75" customHeight="1">
      <c r="A46" s="219"/>
      <c r="B46" s="474"/>
      <c r="C46" s="475"/>
      <c r="D46" s="475"/>
      <c r="E46" s="475"/>
      <c r="F46" s="476"/>
      <c r="G46" s="475"/>
      <c r="H46" s="475"/>
      <c r="I46" s="475"/>
      <c r="J46" s="226"/>
      <c r="K46" s="226"/>
      <c r="L46" s="475"/>
      <c r="M46" s="475"/>
      <c r="N46" s="475"/>
      <c r="O46" s="475"/>
      <c r="P46" s="475"/>
      <c r="Q46" s="475"/>
      <c r="R46" s="475"/>
      <c r="S46" s="475"/>
      <c r="T46" s="475"/>
      <c r="U46" s="475"/>
      <c r="V46" s="475"/>
      <c r="W46" s="475"/>
      <c r="X46" s="475"/>
      <c r="Y46" s="475"/>
      <c r="Z46" s="475"/>
      <c r="AA46" s="475"/>
      <c r="AB46" s="475"/>
      <c r="AC46" s="475"/>
      <c r="AD46" s="475"/>
      <c r="AE46" s="475"/>
      <c r="AF46" s="475"/>
      <c r="AG46" s="475"/>
      <c r="AH46" s="475"/>
      <c r="AI46" s="475"/>
      <c r="AJ46" s="477"/>
      <c r="AK46" s="226"/>
      <c r="AL46" s="226"/>
      <c r="AM46" s="226"/>
      <c r="AN46" s="227"/>
    </row>
    <row r="47" spans="1:40" s="218" customFormat="1" ht="3" customHeight="1">
      <c r="A47" s="219"/>
      <c r="B47" s="224"/>
      <c r="C47" s="235"/>
      <c r="D47" s="224"/>
      <c r="E47" s="224"/>
      <c r="F47" s="224"/>
      <c r="G47" s="224"/>
      <c r="H47" s="224"/>
      <c r="I47" s="224"/>
      <c r="J47" s="219"/>
      <c r="K47" s="219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19"/>
      <c r="AJ47" s="311"/>
      <c r="AK47" s="224"/>
      <c r="AL47" s="224"/>
      <c r="AM47" s="224"/>
      <c r="AN47" s="224"/>
    </row>
    <row r="48" spans="1:40" s="218" customFormat="1" ht="12.75">
      <c r="A48" s="219"/>
      <c r="B48" s="447" t="s">
        <v>91</v>
      </c>
      <c r="C48" s="235"/>
      <c r="D48" s="224"/>
      <c r="E48" s="224"/>
      <c r="F48" s="219" t="s">
        <v>67</v>
      </c>
      <c r="G48" s="224"/>
      <c r="H48" s="224"/>
      <c r="I48" s="224"/>
      <c r="J48" s="219"/>
      <c r="K48" s="219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19"/>
      <c r="AJ48" s="311"/>
      <c r="AK48" s="224"/>
      <c r="AL48" s="224"/>
      <c r="AM48" s="224"/>
      <c r="AN48" s="224"/>
    </row>
    <row r="49" spans="1:40" ht="12.75">
      <c r="A49" s="224"/>
      <c r="B49" s="217"/>
      <c r="C49" s="465"/>
      <c r="D49" s="219"/>
      <c r="E49" s="219"/>
      <c r="G49" s="219"/>
      <c r="H49" s="311"/>
      <c r="I49" s="219"/>
      <c r="K49" s="311"/>
      <c r="L49" s="219"/>
      <c r="M49" s="219"/>
      <c r="N49" s="219"/>
      <c r="O49" s="219"/>
      <c r="P49" s="219"/>
      <c r="Q49" s="219"/>
      <c r="R49" s="219"/>
      <c r="S49" s="219"/>
      <c r="T49" s="221"/>
      <c r="U49" s="447" t="s">
        <v>35</v>
      </c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21"/>
    </row>
    <row r="50" spans="1:40" s="218" customFormat="1" ht="9" customHeight="1">
      <c r="A50" s="219"/>
      <c r="B50" s="468"/>
      <c r="C50" s="527"/>
      <c r="D50" s="311" t="s">
        <v>92</v>
      </c>
      <c r="E50" s="311"/>
      <c r="F50" s="311"/>
      <c r="G50" s="311"/>
      <c r="H50" s="311"/>
      <c r="I50" s="527">
        <v>5</v>
      </c>
      <c r="J50" s="311" t="s">
        <v>93</v>
      </c>
      <c r="K50" s="311"/>
      <c r="L50" s="311"/>
      <c r="M50" s="311"/>
      <c r="N50" s="311"/>
      <c r="O50" s="311"/>
      <c r="P50" s="530"/>
      <c r="Q50" s="311"/>
      <c r="R50" s="533"/>
      <c r="S50" s="311"/>
      <c r="T50" s="470"/>
      <c r="U50" s="311"/>
      <c r="V50" s="311"/>
      <c r="W50" s="469">
        <v>1</v>
      </c>
      <c r="X50" s="311" t="s">
        <v>94</v>
      </c>
      <c r="Y50" s="311"/>
      <c r="Z50" s="311"/>
      <c r="AA50" s="311"/>
      <c r="AB50" s="311"/>
      <c r="AC50" s="311"/>
      <c r="AD50" s="311"/>
      <c r="AE50" s="311"/>
      <c r="AF50" s="311"/>
      <c r="AG50" s="311"/>
      <c r="AH50" s="469">
        <v>6</v>
      </c>
      <c r="AI50" s="219" t="s">
        <v>95</v>
      </c>
      <c r="AJ50" s="311"/>
      <c r="AK50" s="311"/>
      <c r="AL50" s="311"/>
      <c r="AM50" s="311"/>
      <c r="AN50" s="470"/>
    </row>
    <row r="51" spans="1:40" s="243" customFormat="1" ht="9" customHeight="1">
      <c r="A51" s="311"/>
      <c r="B51" s="222"/>
      <c r="C51" s="521">
        <v>2</v>
      </c>
      <c r="D51" s="219" t="s">
        <v>96</v>
      </c>
      <c r="E51" s="219"/>
      <c r="F51" s="219"/>
      <c r="G51" s="219"/>
      <c r="H51" s="219"/>
      <c r="I51" s="519"/>
      <c r="J51" s="311" t="s">
        <v>97</v>
      </c>
      <c r="K51" s="311"/>
      <c r="L51" s="219"/>
      <c r="M51" s="219"/>
      <c r="N51" s="219"/>
      <c r="O51" s="219"/>
      <c r="P51" s="531"/>
      <c r="Q51" s="219"/>
      <c r="R51" s="533"/>
      <c r="S51" s="311"/>
      <c r="T51" s="221"/>
      <c r="U51" s="219"/>
      <c r="V51" s="219"/>
      <c r="W51" s="449">
        <v>2</v>
      </c>
      <c r="X51" s="467" t="s">
        <v>98</v>
      </c>
      <c r="Y51" s="219"/>
      <c r="Z51" s="219"/>
      <c r="AA51" s="219"/>
      <c r="AB51" s="219"/>
      <c r="AC51" s="219"/>
      <c r="AD51" s="219"/>
      <c r="AE51" s="219"/>
      <c r="AF51" s="219"/>
      <c r="AG51" s="219"/>
      <c r="AH51" s="469">
        <v>7</v>
      </c>
      <c r="AI51" s="478" t="s">
        <v>99</v>
      </c>
      <c r="AJ51"/>
      <c r="AK51" s="219"/>
      <c r="AL51" s="219"/>
      <c r="AM51" s="219"/>
      <c r="AN51" s="221"/>
    </row>
    <row r="52" spans="1:40" s="218" customFormat="1" ht="9" customHeight="1">
      <c r="A52" s="219"/>
      <c r="B52" s="468"/>
      <c r="C52" s="521">
        <v>2</v>
      </c>
      <c r="D52" s="311" t="s">
        <v>100</v>
      </c>
      <c r="E52" s="311"/>
      <c r="F52" s="311"/>
      <c r="G52" s="311"/>
      <c r="H52" s="311"/>
      <c r="I52" s="519"/>
      <c r="J52" s="311" t="s">
        <v>101</v>
      </c>
      <c r="K52" s="311"/>
      <c r="L52" s="311"/>
      <c r="M52" s="311"/>
      <c r="N52" s="311"/>
      <c r="O52" s="311"/>
      <c r="P52" s="531"/>
      <c r="Q52" s="311"/>
      <c r="R52" s="533"/>
      <c r="S52" s="311"/>
      <c r="T52" s="470"/>
      <c r="U52" s="311"/>
      <c r="V52" s="311"/>
      <c r="W52" s="449">
        <v>3</v>
      </c>
      <c r="X52" s="311" t="s">
        <v>102</v>
      </c>
      <c r="Y52" s="311"/>
      <c r="Z52" s="311"/>
      <c r="AA52" s="311"/>
      <c r="AB52" s="311"/>
      <c r="AC52" s="311"/>
      <c r="AD52" s="311"/>
      <c r="AE52" s="311"/>
      <c r="AF52" s="311"/>
      <c r="AG52" s="311"/>
      <c r="AH52" s="469">
        <v>8</v>
      </c>
      <c r="AI52" s="219" t="s">
        <v>103</v>
      </c>
      <c r="AJ52" s="479"/>
      <c r="AK52" s="311"/>
      <c r="AL52" s="311"/>
      <c r="AM52" s="311"/>
      <c r="AN52" s="470"/>
    </row>
    <row r="53" spans="1:40" s="243" customFormat="1" ht="9" customHeight="1">
      <c r="A53" s="311"/>
      <c r="B53" s="222"/>
      <c r="C53" s="528">
        <v>2</v>
      </c>
      <c r="D53" s="219" t="s">
        <v>104</v>
      </c>
      <c r="E53" s="219"/>
      <c r="F53" s="219"/>
      <c r="G53" s="219"/>
      <c r="H53" s="442"/>
      <c r="I53" s="529"/>
      <c r="J53" s="311" t="s">
        <v>105</v>
      </c>
      <c r="K53" s="311"/>
      <c r="L53" s="219"/>
      <c r="M53" s="219"/>
      <c r="N53" s="219"/>
      <c r="O53" s="219"/>
      <c r="P53" s="532"/>
      <c r="Q53" s="219"/>
      <c r="R53" s="533"/>
      <c r="S53" s="311"/>
      <c r="T53" s="221"/>
      <c r="U53" s="219"/>
      <c r="V53" s="219"/>
      <c r="W53" s="480">
        <v>4</v>
      </c>
      <c r="X53" s="311" t="s">
        <v>106</v>
      </c>
      <c r="Y53" s="219"/>
      <c r="Z53" s="219"/>
      <c r="AA53" s="219"/>
      <c r="AB53" s="219"/>
      <c r="AC53" s="219"/>
      <c r="AD53" s="219"/>
      <c r="AE53" s="219"/>
      <c r="AF53" s="219"/>
      <c r="AG53" s="219"/>
      <c r="AH53" s="469">
        <v>9</v>
      </c>
      <c r="AI53"/>
      <c r="AJ53" s="45"/>
      <c r="AK53" s="311"/>
      <c r="AL53" s="311"/>
      <c r="AM53" s="311"/>
      <c r="AN53" s="470"/>
    </row>
    <row r="54" spans="1:40" s="218" customFormat="1" ht="9" customHeight="1">
      <c r="A54" s="219"/>
      <c r="B54" s="468"/>
      <c r="C54" s="521"/>
      <c r="D54" s="311" t="s">
        <v>107</v>
      </c>
      <c r="E54" s="311"/>
      <c r="F54" s="311"/>
      <c r="G54" s="311"/>
      <c r="H54" s="481"/>
      <c r="I54" s="519"/>
      <c r="J54" s="311" t="s">
        <v>108</v>
      </c>
      <c r="K54" s="311"/>
      <c r="L54" s="311"/>
      <c r="M54" s="311"/>
      <c r="N54" s="311"/>
      <c r="O54" s="311"/>
      <c r="P54" s="531"/>
      <c r="Q54" s="311"/>
      <c r="R54" s="534"/>
      <c r="S54" s="311"/>
      <c r="T54" s="470"/>
      <c r="U54" s="311"/>
      <c r="V54" s="311"/>
      <c r="W54" s="449">
        <v>5</v>
      </c>
      <c r="X54" s="311" t="s">
        <v>85</v>
      </c>
      <c r="Y54" s="311"/>
      <c r="Z54" s="311"/>
      <c r="AA54" s="311"/>
      <c r="AB54" s="311"/>
      <c r="AC54" s="311"/>
      <c r="AD54" s="311"/>
      <c r="AE54" s="311"/>
      <c r="AF54" s="311"/>
      <c r="AG54" s="311"/>
      <c r="AH54" s="449">
        <v>10</v>
      </c>
      <c r="AI54" s="311"/>
      <c r="AJ54" s="45"/>
      <c r="AK54" s="311"/>
      <c r="AL54" s="311"/>
      <c r="AM54" s="311"/>
      <c r="AN54" s="470"/>
    </row>
    <row r="55" spans="1:40" s="243" customFormat="1" ht="3.75" customHeight="1">
      <c r="A55" s="311"/>
      <c r="B55" s="474"/>
      <c r="C55" s="482"/>
      <c r="D55" s="475"/>
      <c r="E55" s="475"/>
      <c r="F55" s="475"/>
      <c r="G55" s="475"/>
      <c r="H55" s="482"/>
      <c r="I55" s="475"/>
      <c r="J55" s="477"/>
      <c r="K55" s="477"/>
      <c r="L55" s="475"/>
      <c r="M55" s="475"/>
      <c r="N55" s="475"/>
      <c r="O55" s="475"/>
      <c r="P55" s="482"/>
      <c r="Q55" s="475"/>
      <c r="R55" s="477"/>
      <c r="S55" s="475"/>
      <c r="T55" s="476"/>
      <c r="U55" s="475"/>
      <c r="V55" s="475"/>
      <c r="W55" s="475"/>
      <c r="X55" s="482"/>
      <c r="Y55" s="475"/>
      <c r="Z55" s="477"/>
      <c r="AA55" s="477"/>
      <c r="AB55" s="475"/>
      <c r="AC55" s="475"/>
      <c r="AD55" s="475"/>
      <c r="AE55" s="475"/>
      <c r="AF55" s="475"/>
      <c r="AG55" s="475"/>
      <c r="AH55" s="475"/>
      <c r="AI55" s="475"/>
      <c r="AJ55" s="477"/>
      <c r="AK55" s="477"/>
      <c r="AL55" s="477"/>
      <c r="AM55" s="477"/>
      <c r="AN55" s="483"/>
    </row>
    <row r="56" spans="1:40" s="218" customFormat="1" ht="12.75">
      <c r="A56" s="219"/>
      <c r="B56" s="484" t="s">
        <v>109</v>
      </c>
      <c r="C56" s="465"/>
      <c r="D56" s="311"/>
      <c r="E56" s="311"/>
      <c r="F56"/>
      <c r="G56" s="311"/>
      <c r="H56"/>
      <c r="I56" s="311"/>
      <c r="J56" s="311" t="s">
        <v>110</v>
      </c>
      <c r="K56" s="311"/>
      <c r="L56" s="311"/>
      <c r="M56" s="311"/>
      <c r="N56" s="311"/>
      <c r="O56" s="311"/>
      <c r="P56" s="485"/>
      <c r="Q56" s="311"/>
      <c r="R56" s="311"/>
      <c r="S56" s="235"/>
      <c r="T56" s="235"/>
      <c r="U56"/>
      <c r="V56" s="235"/>
      <c r="W56"/>
      <c r="X56" s="481"/>
      <c r="Y56" s="311"/>
      <c r="Z56" s="219"/>
      <c r="AA56" s="219"/>
      <c r="AB56" s="235"/>
      <c r="AC56" s="235"/>
      <c r="AD56" s="235"/>
      <c r="AE56" s="235"/>
      <c r="AF56" s="235"/>
      <c r="AG56" s="235"/>
      <c r="AH56" s="235"/>
      <c r="AI56" s="219"/>
      <c r="AJ56" s="311"/>
      <c r="AK56" s="311"/>
      <c r="AL56" s="311"/>
      <c r="AM56" s="311"/>
      <c r="AN56" s="311"/>
    </row>
    <row r="57" spans="1:40" s="243" customFormat="1" ht="12.75">
      <c r="A57" s="311"/>
      <c r="B57" s="222"/>
      <c r="C57" s="224"/>
      <c r="D57" s="219"/>
      <c r="E57" s="219"/>
      <c r="F57" s="486" t="s">
        <v>111</v>
      </c>
      <c r="G57" s="487"/>
      <c r="H57" s="488"/>
      <c r="I57" s="487"/>
      <c r="J57" s="489"/>
      <c r="K57" s="311"/>
      <c r="L57" s="224"/>
      <c r="M57" s="224"/>
      <c r="N57" s="224"/>
      <c r="O57" s="487" t="s">
        <v>112</v>
      </c>
      <c r="P57" s="487"/>
      <c r="Q57" s="487"/>
      <c r="R57" s="486"/>
      <c r="S57" s="487"/>
      <c r="T57" s="487"/>
      <c r="U57" s="219"/>
      <c r="V57" s="219"/>
      <c r="W57"/>
      <c r="X57" s="490" t="s">
        <v>113</v>
      </c>
      <c r="Y57" s="219"/>
      <c r="Z57" s="235"/>
      <c r="AA57" s="235"/>
      <c r="AB57" s="219"/>
      <c r="AC57" s="219"/>
      <c r="AD57" s="219"/>
      <c r="AE57" s="219"/>
      <c r="AF57" s="224"/>
      <c r="AG57" s="224"/>
      <c r="AH57" s="219" t="s">
        <v>114</v>
      </c>
      <c r="AI57" s="219"/>
      <c r="AJ57" s="219"/>
      <c r="AK57" s="311"/>
      <c r="AL57" s="311"/>
      <c r="AM57" s="311"/>
      <c r="AN57" s="491"/>
    </row>
    <row r="58" spans="1:40" s="218" customFormat="1" ht="12.75">
      <c r="A58" s="219"/>
      <c r="B58" s="222"/>
      <c r="C58" s="224"/>
      <c r="D58" s="219"/>
      <c r="E58" s="219"/>
      <c r="F58" s="467"/>
      <c r="G58" s="219"/>
      <c r="H58" s="251"/>
      <c r="I58" s="219"/>
      <c r="J58" s="311"/>
      <c r="K58" s="311"/>
      <c r="L58" s="219"/>
      <c r="M58" s="219"/>
      <c r="N58" s="219"/>
      <c r="O58" s="219"/>
      <c r="P58" s="492"/>
      <c r="Q58" s="219"/>
      <c r="R58" s="235"/>
      <c r="S58" s="219"/>
      <c r="T58" s="219"/>
      <c r="U58" s="219"/>
      <c r="V58" s="219"/>
      <c r="W58" s="219"/>
      <c r="X58" s="492"/>
      <c r="Y58" s="219"/>
      <c r="Z58" s="235"/>
      <c r="AA58" s="235"/>
      <c r="AB58" s="219"/>
      <c r="AC58" s="219"/>
      <c r="AD58" s="219"/>
      <c r="AE58" s="219"/>
      <c r="AF58" s="219"/>
      <c r="AG58" s="219"/>
      <c r="AH58" s="219"/>
      <c r="AI58" s="235"/>
      <c r="AJ58" s="311"/>
      <c r="AK58" s="311"/>
      <c r="AL58" s="311"/>
      <c r="AM58" s="224"/>
      <c r="AN58" s="491"/>
    </row>
    <row r="59" spans="1:40" s="218" customFormat="1" ht="12.75" customHeight="1">
      <c r="A59" s="219"/>
      <c r="B59" s="468"/>
      <c r="C59" s="311" t="s">
        <v>115</v>
      </c>
      <c r="D59" s="224"/>
      <c r="E59" s="311"/>
      <c r="F59" s="348"/>
      <c r="G59" s="226"/>
      <c r="H59" s="226"/>
      <c r="I59" s="226"/>
      <c r="J59" s="226"/>
      <c r="K59" s="226"/>
      <c r="L59" s="227"/>
      <c r="M59" s="311"/>
      <c r="N59" s="311"/>
      <c r="O59" s="536"/>
      <c r="P59" s="493"/>
      <c r="Q59" s="477"/>
      <c r="R59" s="435"/>
      <c r="S59" s="477"/>
      <c r="T59" s="483"/>
      <c r="U59" s="311"/>
      <c r="V59" s="311"/>
      <c r="W59" s="481"/>
      <c r="X59" s="494" t="s">
        <v>117</v>
      </c>
      <c r="Y59" s="311"/>
      <c r="Z59" s="311"/>
      <c r="AA59" s="311"/>
      <c r="AB59" s="311"/>
      <c r="AC59" s="311"/>
      <c r="AD59" s="311"/>
      <c r="AE59" s="311"/>
      <c r="AF59" s="536" t="s">
        <v>750</v>
      </c>
      <c r="AG59" s="477"/>
      <c r="AH59" s="477"/>
      <c r="AI59" s="475"/>
      <c r="AJ59" s="477"/>
      <c r="AK59" s="477"/>
      <c r="AL59" s="477"/>
      <c r="AM59" s="483"/>
      <c r="AN59" s="495"/>
    </row>
    <row r="60" spans="2:40" s="311" customFormat="1" ht="9.75" customHeight="1">
      <c r="B60" s="468"/>
      <c r="D60" s="224"/>
      <c r="H60" s="481"/>
      <c r="I60" s="481"/>
      <c r="K60" s="219"/>
      <c r="P60" s="481"/>
      <c r="R60" s="235"/>
      <c r="W60" s="481"/>
      <c r="X60" s="494"/>
      <c r="AI60" s="219"/>
      <c r="AN60" s="495"/>
    </row>
    <row r="61" spans="2:40" s="311" customFormat="1" ht="12.75" customHeight="1">
      <c r="B61" s="222"/>
      <c r="C61" s="219" t="s">
        <v>118</v>
      </c>
      <c r="D61" s="224"/>
      <c r="E61" s="219"/>
      <c r="F61" s="348" t="s">
        <v>119</v>
      </c>
      <c r="G61" s="226"/>
      <c r="H61" s="226"/>
      <c r="I61" s="226"/>
      <c r="J61" s="226"/>
      <c r="K61" s="226"/>
      <c r="L61" s="227"/>
      <c r="M61" s="219"/>
      <c r="N61" s="219"/>
      <c r="O61" s="537" t="s">
        <v>116</v>
      </c>
      <c r="P61" s="482"/>
      <c r="Q61" s="475"/>
      <c r="R61" s="475"/>
      <c r="S61" s="475"/>
      <c r="T61" s="476"/>
      <c r="U61" s="219"/>
      <c r="V61" s="219"/>
      <c r="W61" s="492"/>
      <c r="X61" s="219" t="s">
        <v>120</v>
      </c>
      <c r="Y61" s="219"/>
      <c r="Z61" s="219"/>
      <c r="AA61" s="219"/>
      <c r="AB61" s="219"/>
      <c r="AC61" s="219"/>
      <c r="AD61" s="219"/>
      <c r="AE61" s="219"/>
      <c r="AF61" s="536"/>
      <c r="AG61" s="477" t="s">
        <v>162</v>
      </c>
      <c r="AH61" s="477"/>
      <c r="AI61" s="475"/>
      <c r="AJ61" s="477"/>
      <c r="AK61" s="477"/>
      <c r="AL61" s="477"/>
      <c r="AM61" s="483"/>
      <c r="AN61" s="491"/>
    </row>
    <row r="62" spans="2:40" s="219" customFormat="1" ht="9.75" customHeight="1">
      <c r="B62" s="222"/>
      <c r="D62" s="224"/>
      <c r="I62" s="492"/>
      <c r="K62" s="311"/>
      <c r="P62" s="492"/>
      <c r="W62" s="492"/>
      <c r="AI62" s="311"/>
      <c r="AN62" s="491"/>
    </row>
    <row r="63" spans="2:40" s="219" customFormat="1" ht="12.75" customHeight="1">
      <c r="B63" s="468"/>
      <c r="C63" s="311" t="s">
        <v>121</v>
      </c>
      <c r="D63" s="224"/>
      <c r="E63" s="311"/>
      <c r="F63" s="348"/>
      <c r="G63" s="226"/>
      <c r="H63" s="226"/>
      <c r="I63" s="226"/>
      <c r="J63" s="226"/>
      <c r="K63" s="226"/>
      <c r="L63" s="227"/>
      <c r="M63" s="311"/>
      <c r="N63" s="311"/>
      <c r="O63" s="536"/>
      <c r="P63" s="482"/>
      <c r="Q63" s="477"/>
      <c r="R63" s="477"/>
      <c r="S63" s="477"/>
      <c r="T63" s="483"/>
      <c r="U63" s="311"/>
      <c r="V63" s="311"/>
      <c r="W63" s="492"/>
      <c r="X63" s="311" t="s">
        <v>122</v>
      </c>
      <c r="Y63" s="311"/>
      <c r="Z63" s="311"/>
      <c r="AA63" s="311"/>
      <c r="AB63" s="311"/>
      <c r="AC63" s="311"/>
      <c r="AD63" s="311"/>
      <c r="AE63" s="311"/>
      <c r="AF63" s="536"/>
      <c r="AG63" s="477"/>
      <c r="AH63" s="477"/>
      <c r="AI63" s="475"/>
      <c r="AJ63" s="477"/>
      <c r="AK63" s="477"/>
      <c r="AL63" s="477"/>
      <c r="AM63" s="483"/>
      <c r="AN63" s="495"/>
    </row>
    <row r="64" spans="2:40" s="311" customFormat="1" ht="9.75" customHeight="1">
      <c r="B64" s="468"/>
      <c r="D64" s="224"/>
      <c r="I64" s="492"/>
      <c r="K64" s="219"/>
      <c r="P64" s="492"/>
      <c r="W64" s="492"/>
      <c r="AI64" s="219"/>
      <c r="AN64" s="495"/>
    </row>
    <row r="65" spans="2:40" s="311" customFormat="1" ht="12.75" customHeight="1">
      <c r="B65" s="222"/>
      <c r="C65" s="467" t="s">
        <v>123</v>
      </c>
      <c r="D65" s="224"/>
      <c r="E65" s="219"/>
      <c r="F65" s="348"/>
      <c r="G65" s="226"/>
      <c r="H65" s="226"/>
      <c r="I65" s="226"/>
      <c r="J65" s="226"/>
      <c r="K65" s="226"/>
      <c r="L65" s="227"/>
      <c r="M65" s="219"/>
      <c r="N65" s="219"/>
      <c r="O65" s="537"/>
      <c r="P65" s="496"/>
      <c r="Q65" s="475"/>
      <c r="R65" s="475"/>
      <c r="S65" s="475"/>
      <c r="T65" s="476"/>
      <c r="U65" s="219"/>
      <c r="V65" s="219"/>
      <c r="W65" s="497"/>
      <c r="X65" s="219" t="s">
        <v>124</v>
      </c>
      <c r="Y65" s="219"/>
      <c r="Z65" s="219"/>
      <c r="AA65" s="219"/>
      <c r="AB65" s="219"/>
      <c r="AC65" s="219"/>
      <c r="AD65" s="219"/>
      <c r="AE65" s="219"/>
      <c r="AF65" s="536"/>
      <c r="AG65" s="477"/>
      <c r="AH65" s="477"/>
      <c r="AI65" s="475"/>
      <c r="AJ65" s="477"/>
      <c r="AK65" s="477"/>
      <c r="AL65" s="477"/>
      <c r="AM65" s="483"/>
      <c r="AN65" s="491"/>
    </row>
    <row r="66" spans="2:40" s="219" customFormat="1" ht="9.75" customHeight="1">
      <c r="B66" s="222"/>
      <c r="D66" s="224"/>
      <c r="I66" s="497"/>
      <c r="K66" s="311"/>
      <c r="P66" s="497"/>
      <c r="W66" s="497"/>
      <c r="AI66" s="311"/>
      <c r="AN66" s="491"/>
    </row>
    <row r="67" spans="2:40" s="219" customFormat="1" ht="12.75" customHeight="1">
      <c r="B67" s="468"/>
      <c r="C67" s="479" t="s">
        <v>125</v>
      </c>
      <c r="D67" s="224"/>
      <c r="E67" s="311"/>
      <c r="F67" s="348"/>
      <c r="G67" s="226"/>
      <c r="H67" s="226"/>
      <c r="I67" s="226"/>
      <c r="J67" s="226"/>
      <c r="K67" s="226"/>
      <c r="L67" s="227"/>
      <c r="M67" s="311"/>
      <c r="N67" s="311"/>
      <c r="O67" s="536"/>
      <c r="P67" s="482"/>
      <c r="Q67" s="477"/>
      <c r="R67" s="477"/>
      <c r="S67" s="477"/>
      <c r="T67" s="483"/>
      <c r="U67" s="311"/>
      <c r="V67" s="311"/>
      <c r="W67" s="492"/>
      <c r="X67" s="311" t="s">
        <v>126</v>
      </c>
      <c r="Y67" s="311"/>
      <c r="Z67" s="311"/>
      <c r="AA67" s="311"/>
      <c r="AB67" s="311"/>
      <c r="AC67" s="311"/>
      <c r="AD67" s="311"/>
      <c r="AE67" s="311"/>
      <c r="AF67" s="536"/>
      <c r="AG67" s="477"/>
      <c r="AH67" s="477"/>
      <c r="AI67" s="475"/>
      <c r="AJ67" s="477"/>
      <c r="AK67" s="477"/>
      <c r="AL67" s="477"/>
      <c r="AM67" s="483"/>
      <c r="AN67" s="495"/>
    </row>
    <row r="68" spans="2:40" s="311" customFormat="1" ht="9.75" customHeight="1">
      <c r="B68" s="468"/>
      <c r="K68" s="224"/>
      <c r="AI68" s="219"/>
      <c r="AN68" s="495"/>
    </row>
    <row r="69" spans="1:40" s="243" customFormat="1" ht="12.75" customHeight="1">
      <c r="A69" s="311"/>
      <c r="B69" s="217"/>
      <c r="C69" s="535"/>
      <c r="D69" s="427"/>
      <c r="E69" s="224"/>
      <c r="F69" s="348"/>
      <c r="G69" s="226"/>
      <c r="H69" s="226"/>
      <c r="I69" s="226"/>
      <c r="J69" s="226"/>
      <c r="K69" s="226"/>
      <c r="L69" s="227"/>
      <c r="M69" s="224"/>
      <c r="N69" s="224"/>
      <c r="O69" s="348"/>
      <c r="P69" s="226"/>
      <c r="Q69" s="226"/>
      <c r="R69" s="226"/>
      <c r="S69" s="226"/>
      <c r="T69" s="227"/>
      <c r="U69" s="224"/>
      <c r="V69" s="224"/>
      <c r="W69" s="224"/>
      <c r="X69" s="535"/>
      <c r="Y69" s="427"/>
      <c r="Z69" s="427"/>
      <c r="AA69" s="427"/>
      <c r="AB69" s="427"/>
      <c r="AC69" s="427"/>
      <c r="AD69" s="427"/>
      <c r="AE69" s="224"/>
      <c r="AF69" s="536"/>
      <c r="AG69" s="477"/>
      <c r="AH69" s="477"/>
      <c r="AI69" s="475"/>
      <c r="AJ69" s="477"/>
      <c r="AK69" s="477"/>
      <c r="AL69" s="477"/>
      <c r="AM69" s="483"/>
      <c r="AN69" s="463"/>
    </row>
    <row r="70" spans="2:40" s="224" customFormat="1" ht="3.75" customHeight="1">
      <c r="B70" s="225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477"/>
      <c r="AJ70" s="226"/>
      <c r="AK70" s="226"/>
      <c r="AL70" s="226"/>
      <c r="AM70" s="226"/>
      <c r="AN70" s="464"/>
    </row>
    <row r="71" spans="35:40" s="224" customFormat="1" ht="5.25" customHeight="1">
      <c r="AI71" s="311"/>
      <c r="AN71" s="236"/>
    </row>
    <row r="72" spans="1:35" ht="12" customHeight="1">
      <c r="A72" s="224"/>
      <c r="B72" t="s">
        <v>127</v>
      </c>
      <c r="AI72" s="224"/>
    </row>
    <row r="73" spans="1:40" ht="12.75">
      <c r="A73" s="224"/>
      <c r="B73" s="217"/>
      <c r="C73" s="235" t="s">
        <v>128</v>
      </c>
      <c r="D73" s="224"/>
      <c r="E73" s="224"/>
      <c r="F73" s="224"/>
      <c r="G73" s="224"/>
      <c r="H73" s="224"/>
      <c r="I73" s="224"/>
      <c r="J73" s="224"/>
      <c r="K73" s="490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490" t="s">
        <v>129</v>
      </c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441"/>
    </row>
    <row r="74" spans="1:40" ht="12.75">
      <c r="A74" s="224"/>
      <c r="B74" s="498"/>
      <c r="C74" s="490" t="s">
        <v>130</v>
      </c>
      <c r="D74" s="235"/>
      <c r="E74" s="235"/>
      <c r="F74" s="235"/>
      <c r="G74" s="235"/>
      <c r="H74" s="235"/>
      <c r="I74" s="490" t="s">
        <v>131</v>
      </c>
      <c r="J74" s="224"/>
      <c r="K74" s="235"/>
      <c r="L74" s="235"/>
      <c r="M74" s="235"/>
      <c r="N74" s="235"/>
      <c r="O74" s="235"/>
      <c r="P74" s="490" t="s">
        <v>132</v>
      </c>
      <c r="Q74" s="235"/>
      <c r="R74" s="224"/>
      <c r="S74" s="235"/>
      <c r="T74" s="235"/>
      <c r="U74" s="235"/>
      <c r="V74" s="235"/>
      <c r="W74" s="235"/>
      <c r="X74" s="235" t="s">
        <v>133</v>
      </c>
      <c r="Y74" s="235"/>
      <c r="Z74" s="235"/>
      <c r="AA74" s="235"/>
      <c r="AB74" s="235"/>
      <c r="AC74" s="235"/>
      <c r="AD74" s="235"/>
      <c r="AE74" s="235"/>
      <c r="AF74" s="235"/>
      <c r="AG74" s="235"/>
      <c r="AH74" s="235" t="s">
        <v>35</v>
      </c>
      <c r="AI74" s="224"/>
      <c r="AJ74" s="235"/>
      <c r="AK74" s="235"/>
      <c r="AL74" s="235"/>
      <c r="AM74" s="235"/>
      <c r="AN74" s="499"/>
    </row>
    <row r="75" spans="1:40" s="466" customFormat="1" ht="11.25" customHeight="1">
      <c r="A75" s="235"/>
      <c r="B75" s="498"/>
      <c r="C75" s="599" t="s">
        <v>37</v>
      </c>
      <c r="D75" s="235" t="s">
        <v>57</v>
      </c>
      <c r="E75" s="235"/>
      <c r="F75" s="235"/>
      <c r="G75" s="235"/>
      <c r="H75" s="235"/>
      <c r="I75" s="600" t="s">
        <v>37</v>
      </c>
      <c r="J75" s="235" t="s">
        <v>134</v>
      </c>
      <c r="K75" s="235"/>
      <c r="L75" s="235"/>
      <c r="M75" s="235"/>
      <c r="N75" s="235"/>
      <c r="O75" s="235"/>
      <c r="P75" s="538"/>
      <c r="Q75" s="235" t="s">
        <v>88</v>
      </c>
      <c r="R75" s="235"/>
      <c r="S75" s="224"/>
      <c r="T75" s="235"/>
      <c r="U75" s="235"/>
      <c r="V75" s="235"/>
      <c r="W75" s="235"/>
      <c r="X75" s="431" t="s">
        <v>135</v>
      </c>
      <c r="Y75" s="432"/>
      <c r="Z75" s="432"/>
      <c r="AA75" s="432"/>
      <c r="AB75" s="432"/>
      <c r="AC75" s="432"/>
      <c r="AD75" s="432"/>
      <c r="AE75" s="432"/>
      <c r="AF75" s="432"/>
      <c r="AG75" s="432"/>
      <c r="AH75" s="540"/>
      <c r="AI75" s="500"/>
      <c r="AJ75" s="432"/>
      <c r="AK75" s="432"/>
      <c r="AL75" s="432"/>
      <c r="AM75" s="433"/>
      <c r="AN75" s="441"/>
    </row>
    <row r="76" spans="1:40" s="466" customFormat="1" ht="11.25" customHeight="1">
      <c r="A76" s="235"/>
      <c r="B76" s="498"/>
      <c r="C76" s="538"/>
      <c r="D76" s="235" t="s">
        <v>52</v>
      </c>
      <c r="E76" s="235"/>
      <c r="F76" s="235"/>
      <c r="G76" s="235"/>
      <c r="H76" s="235"/>
      <c r="I76" s="538" t="s">
        <v>37</v>
      </c>
      <c r="J76" s="235" t="s">
        <v>70</v>
      </c>
      <c r="K76" s="235"/>
      <c r="L76" s="235"/>
      <c r="M76" s="235"/>
      <c r="N76" s="235"/>
      <c r="O76" s="235"/>
      <c r="P76" s="538"/>
      <c r="Q76" s="235" t="s">
        <v>136</v>
      </c>
      <c r="R76" s="235"/>
      <c r="S76" s="224"/>
      <c r="T76" s="235"/>
      <c r="U76" s="235"/>
      <c r="V76" s="235"/>
      <c r="W76" s="235"/>
      <c r="X76" s="431" t="s">
        <v>137</v>
      </c>
      <c r="Y76" s="432"/>
      <c r="Z76" s="432"/>
      <c r="AA76" s="432"/>
      <c r="AB76" s="432"/>
      <c r="AC76" s="432"/>
      <c r="AD76" s="432"/>
      <c r="AE76" s="432"/>
      <c r="AF76" s="432"/>
      <c r="AG76" s="432"/>
      <c r="AH76" s="540"/>
      <c r="AI76" s="235"/>
      <c r="AJ76" s="432"/>
      <c r="AK76" s="432"/>
      <c r="AL76" s="432"/>
      <c r="AM76" s="433"/>
      <c r="AN76" s="441"/>
    </row>
    <row r="77" spans="1:40" s="466" customFormat="1" ht="11.25" customHeight="1">
      <c r="A77" s="235"/>
      <c r="B77" s="498"/>
      <c r="C77" s="538"/>
      <c r="D77" s="235" t="s">
        <v>85</v>
      </c>
      <c r="E77" s="235"/>
      <c r="F77" s="235"/>
      <c r="G77" s="235"/>
      <c r="H77" s="235"/>
      <c r="I77" s="538"/>
      <c r="J77" s="235" t="s">
        <v>57</v>
      </c>
      <c r="K77" s="235"/>
      <c r="L77" s="235"/>
      <c r="M77" s="235"/>
      <c r="N77" s="235"/>
      <c r="O77" s="235"/>
      <c r="P77" s="538"/>
      <c r="Q77" s="235" t="s">
        <v>138</v>
      </c>
      <c r="R77" s="235"/>
      <c r="S77" s="224"/>
      <c r="T77" s="235"/>
      <c r="U77" s="235"/>
      <c r="V77" s="235"/>
      <c r="W77" s="235"/>
      <c r="X77" s="431" t="s">
        <v>139</v>
      </c>
      <c r="Y77" s="432"/>
      <c r="Z77" s="432"/>
      <c r="AA77" s="432"/>
      <c r="AB77" s="432"/>
      <c r="AC77" s="432"/>
      <c r="AD77" s="432"/>
      <c r="AE77" s="432"/>
      <c r="AF77" s="432"/>
      <c r="AG77" s="432"/>
      <c r="AH77" s="540"/>
      <c r="AI77" s="432"/>
      <c r="AJ77" s="432"/>
      <c r="AK77" s="432"/>
      <c r="AL77" s="432"/>
      <c r="AM77" s="433"/>
      <c r="AN77" s="441"/>
    </row>
    <row r="78" spans="1:41" s="466" customFormat="1" ht="11.25" customHeight="1">
      <c r="A78" s="235"/>
      <c r="B78" s="498"/>
      <c r="C78" s="538"/>
      <c r="D78" s="235" t="s">
        <v>88</v>
      </c>
      <c r="E78" s="235"/>
      <c r="F78" s="235"/>
      <c r="G78" s="235"/>
      <c r="H78" s="235"/>
      <c r="I78" s="538"/>
      <c r="J78" s="235" t="s">
        <v>71</v>
      </c>
      <c r="K78" s="235"/>
      <c r="L78" s="235"/>
      <c r="M78" s="235"/>
      <c r="N78" s="235"/>
      <c r="O78" s="235"/>
      <c r="P78" s="538"/>
      <c r="Q78" s="235" t="s">
        <v>68</v>
      </c>
      <c r="R78" s="235"/>
      <c r="S78" s="224"/>
      <c r="T78" s="235"/>
      <c r="U78" s="235"/>
      <c r="V78" s="235"/>
      <c r="W78" s="235"/>
      <c r="X78" s="431" t="s">
        <v>140</v>
      </c>
      <c r="Y78" s="432"/>
      <c r="Z78" s="432"/>
      <c r="AA78" s="432"/>
      <c r="AB78" s="432"/>
      <c r="AC78" s="432"/>
      <c r="AD78" s="432"/>
      <c r="AE78" s="432"/>
      <c r="AF78" s="432"/>
      <c r="AG78" s="432"/>
      <c r="AH78" s="540"/>
      <c r="AI78" s="432"/>
      <c r="AJ78" s="432"/>
      <c r="AK78" s="432"/>
      <c r="AL78" s="432"/>
      <c r="AM78" s="433"/>
      <c r="AN78" s="441"/>
      <c r="AO78" s="501"/>
    </row>
    <row r="79" spans="1:40" s="466" customFormat="1" ht="11.25" customHeight="1">
      <c r="A79" s="235"/>
      <c r="B79" s="498"/>
      <c r="C79" s="538"/>
      <c r="D79" s="235"/>
      <c r="E79" s="235"/>
      <c r="F79" s="235"/>
      <c r="G79" s="235"/>
      <c r="H79" s="235"/>
      <c r="I79" s="538"/>
      <c r="J79" s="539"/>
      <c r="K79" s="235"/>
      <c r="L79" s="235"/>
      <c r="M79" s="235"/>
      <c r="N79" s="235"/>
      <c r="O79" s="235"/>
      <c r="P79" s="538"/>
      <c r="Q79" s="235"/>
      <c r="R79" s="235" t="s">
        <v>141</v>
      </c>
      <c r="S79" s="224"/>
      <c r="T79" s="235"/>
      <c r="U79" s="235"/>
      <c r="V79" s="235"/>
      <c r="W79" s="235"/>
      <c r="X79" s="431" t="s">
        <v>65</v>
      </c>
      <c r="Y79" s="432"/>
      <c r="Z79" s="432"/>
      <c r="AA79" s="432"/>
      <c r="AB79" s="432"/>
      <c r="AC79" s="432"/>
      <c r="AD79" s="432"/>
      <c r="AE79" s="432"/>
      <c r="AF79" s="432"/>
      <c r="AG79" s="432"/>
      <c r="AH79" s="540" t="s">
        <v>142</v>
      </c>
      <c r="AI79" s="432"/>
      <c r="AJ79" s="432"/>
      <c r="AK79" s="432"/>
      <c r="AL79" s="432"/>
      <c r="AM79" s="433"/>
      <c r="AN79" s="441"/>
    </row>
    <row r="80" spans="1:40" s="466" customFormat="1" ht="3" customHeight="1">
      <c r="A80" s="235"/>
      <c r="B80" s="434"/>
      <c r="C80" s="435"/>
      <c r="D80" s="435"/>
      <c r="E80" s="435"/>
      <c r="F80" s="435"/>
      <c r="G80" s="435"/>
      <c r="H80" s="435"/>
      <c r="I80" s="435"/>
      <c r="J80" s="435"/>
      <c r="K80" s="226"/>
      <c r="L80" s="435"/>
      <c r="M80" s="435"/>
      <c r="N80" s="435"/>
      <c r="O80" s="435"/>
      <c r="P80" s="435"/>
      <c r="Q80" s="435"/>
      <c r="R80" s="435"/>
      <c r="S80" s="435"/>
      <c r="T80" s="435"/>
      <c r="U80" s="435"/>
      <c r="V80" s="435"/>
      <c r="W80" s="435"/>
      <c r="X80" s="435"/>
      <c r="Y80" s="435"/>
      <c r="Z80" s="435"/>
      <c r="AA80" s="435"/>
      <c r="AB80" s="435"/>
      <c r="AC80" s="435"/>
      <c r="AD80" s="435"/>
      <c r="AE80" s="435"/>
      <c r="AF80" s="435"/>
      <c r="AG80" s="435"/>
      <c r="AH80" s="435"/>
      <c r="AI80" s="435"/>
      <c r="AJ80" s="435"/>
      <c r="AK80" s="435"/>
      <c r="AL80" s="435"/>
      <c r="AM80" s="435"/>
      <c r="AN80" s="436"/>
    </row>
    <row r="81" ht="12.75">
      <c r="B81" t="s">
        <v>143</v>
      </c>
    </row>
    <row r="82" spans="2:40" s="466" customFormat="1" ht="11.25" customHeight="1">
      <c r="B82" s="498"/>
      <c r="C82" s="490" t="s">
        <v>144</v>
      </c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  <c r="AI82" s="235"/>
      <c r="AJ82" s="235"/>
      <c r="AK82" s="235"/>
      <c r="AL82" s="235"/>
      <c r="AM82" s="235"/>
      <c r="AN82" s="499"/>
    </row>
    <row r="83" spans="2:40" s="466" customFormat="1" ht="11.25" customHeight="1">
      <c r="B83" s="498"/>
      <c r="C83" s="235" t="s">
        <v>145</v>
      </c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  <c r="AI83" s="235"/>
      <c r="AJ83" s="235"/>
      <c r="AK83" s="235"/>
      <c r="AL83" s="235"/>
      <c r="AM83" s="235"/>
      <c r="AN83" s="499"/>
    </row>
    <row r="84" spans="1:52" s="235" customFormat="1" ht="12" customHeight="1">
      <c r="A84" s="466"/>
      <c r="B84" s="498"/>
      <c r="F84" s="235" t="s">
        <v>35</v>
      </c>
      <c r="O84" s="235" t="s">
        <v>146</v>
      </c>
      <c r="AN84" s="499"/>
      <c r="AO84" s="466"/>
      <c r="AP84" s="466"/>
      <c r="AQ84" s="466"/>
      <c r="AR84" s="466"/>
      <c r="AS84" s="466"/>
      <c r="AT84" s="466"/>
      <c r="AU84" s="466"/>
      <c r="AV84" s="466"/>
      <c r="AW84" s="466"/>
      <c r="AX84" s="466"/>
      <c r="AY84" s="466"/>
      <c r="AZ84" s="466"/>
    </row>
    <row r="85" spans="2:40" s="466" customFormat="1" ht="12" customHeight="1">
      <c r="B85" s="498"/>
      <c r="C85" s="235" t="s">
        <v>147</v>
      </c>
      <c r="D85" s="235"/>
      <c r="E85" s="235"/>
      <c r="F85" s="541" t="s">
        <v>148</v>
      </c>
      <c r="G85" s="435"/>
      <c r="H85" s="435"/>
      <c r="I85" s="435"/>
      <c r="J85" s="435"/>
      <c r="K85" s="435"/>
      <c r="L85" s="436"/>
      <c r="M85" s="235"/>
      <c r="N85" s="235"/>
      <c r="O85" s="541" t="s">
        <v>149</v>
      </c>
      <c r="P85" s="435"/>
      <c r="Q85" s="435"/>
      <c r="R85" s="435"/>
      <c r="S85" s="435"/>
      <c r="T85" s="435"/>
      <c r="U85" s="435"/>
      <c r="V85" s="435"/>
      <c r="W85" s="435"/>
      <c r="X85" s="435"/>
      <c r="Y85" s="435"/>
      <c r="Z85" s="435"/>
      <c r="AA85" s="435"/>
      <c r="AB85" s="435"/>
      <c r="AC85" s="435"/>
      <c r="AD85" s="435"/>
      <c r="AE85" s="435"/>
      <c r="AF85" s="435"/>
      <c r="AG85" s="435"/>
      <c r="AH85" s="435"/>
      <c r="AI85" s="435"/>
      <c r="AJ85" s="435"/>
      <c r="AK85" s="435"/>
      <c r="AL85" s="435"/>
      <c r="AM85" s="435"/>
      <c r="AN85" s="436"/>
    </row>
    <row r="86" spans="1:52" s="235" customFormat="1" ht="12" customHeight="1">
      <c r="A86" s="466"/>
      <c r="B86" s="498"/>
      <c r="AN86" s="499"/>
      <c r="AO86" s="466"/>
      <c r="AP86" s="466"/>
      <c r="AQ86" s="466"/>
      <c r="AR86" s="466"/>
      <c r="AS86" s="466"/>
      <c r="AT86" s="466"/>
      <c r="AU86" s="466"/>
      <c r="AV86" s="466"/>
      <c r="AW86" s="466"/>
      <c r="AX86" s="466"/>
      <c r="AY86" s="466"/>
      <c r="AZ86" s="466"/>
    </row>
    <row r="87" spans="2:40" s="466" customFormat="1" ht="12" customHeight="1">
      <c r="B87" s="498"/>
      <c r="C87" s="235" t="s">
        <v>150</v>
      </c>
      <c r="D87" s="235"/>
      <c r="E87" s="235"/>
      <c r="F87" s="541" t="s">
        <v>151</v>
      </c>
      <c r="G87" s="435"/>
      <c r="H87" s="435"/>
      <c r="I87" s="435"/>
      <c r="J87" s="435"/>
      <c r="K87" s="435"/>
      <c r="L87" s="436"/>
      <c r="M87" s="235"/>
      <c r="N87" s="235"/>
      <c r="O87" s="541" t="s">
        <v>152</v>
      </c>
      <c r="P87" s="435"/>
      <c r="Q87" s="435"/>
      <c r="R87" s="435"/>
      <c r="S87" s="435"/>
      <c r="T87" s="435"/>
      <c r="U87" s="435"/>
      <c r="V87" s="435"/>
      <c r="W87" s="435"/>
      <c r="X87" s="435"/>
      <c r="Y87" s="435"/>
      <c r="Z87" s="435"/>
      <c r="AA87" s="435"/>
      <c r="AB87" s="435"/>
      <c r="AC87" s="435"/>
      <c r="AD87" s="435"/>
      <c r="AE87" s="435"/>
      <c r="AF87" s="435"/>
      <c r="AG87" s="435"/>
      <c r="AH87" s="435"/>
      <c r="AI87" s="435"/>
      <c r="AJ87" s="435"/>
      <c r="AK87" s="435"/>
      <c r="AL87" s="435"/>
      <c r="AM87" s="435"/>
      <c r="AN87" s="436"/>
    </row>
    <row r="88" spans="1:52" s="235" customFormat="1" ht="12" customHeight="1">
      <c r="A88" s="466"/>
      <c r="B88" s="498"/>
      <c r="P88" s="235" t="s">
        <v>153</v>
      </c>
      <c r="AN88" s="499"/>
      <c r="AO88" s="466"/>
      <c r="AP88" s="466"/>
      <c r="AQ88" s="466"/>
      <c r="AR88" s="466"/>
      <c r="AS88" s="466"/>
      <c r="AT88" s="466"/>
      <c r="AU88" s="466"/>
      <c r="AV88" s="466"/>
      <c r="AW88" s="466"/>
      <c r="AX88" s="466"/>
      <c r="AY88" s="466"/>
      <c r="AZ88" s="466"/>
    </row>
    <row r="89" spans="2:40" s="466" customFormat="1" ht="12" customHeight="1">
      <c r="B89" s="498"/>
      <c r="C89" s="235" t="s">
        <v>154</v>
      </c>
      <c r="D89" s="235"/>
      <c r="E89" s="235"/>
      <c r="F89" s="541" t="s">
        <v>155</v>
      </c>
      <c r="G89" s="435"/>
      <c r="H89" s="435"/>
      <c r="I89" s="435"/>
      <c r="J89" s="435"/>
      <c r="K89" s="435"/>
      <c r="L89" s="436"/>
      <c r="M89" s="235"/>
      <c r="N89" s="235"/>
      <c r="O89" s="541" t="s">
        <v>156</v>
      </c>
      <c r="P89" s="435"/>
      <c r="Q89" s="435"/>
      <c r="R89" s="435"/>
      <c r="S89" s="435"/>
      <c r="T89" s="435"/>
      <c r="U89" s="435"/>
      <c r="V89" s="435"/>
      <c r="W89" s="435"/>
      <c r="X89" s="435"/>
      <c r="Y89" s="435"/>
      <c r="Z89" s="435"/>
      <c r="AA89" s="435"/>
      <c r="AB89" s="435"/>
      <c r="AC89" s="435"/>
      <c r="AD89" s="435"/>
      <c r="AE89" s="435"/>
      <c r="AF89" s="435"/>
      <c r="AG89" s="435"/>
      <c r="AH89" s="435"/>
      <c r="AI89" s="435"/>
      <c r="AJ89" s="435"/>
      <c r="AK89" s="435"/>
      <c r="AL89" s="435"/>
      <c r="AM89" s="435"/>
      <c r="AN89" s="436"/>
    </row>
    <row r="90" spans="1:52" s="235" customFormat="1" ht="12" customHeight="1">
      <c r="A90" s="466"/>
      <c r="B90" s="498"/>
      <c r="AN90" s="499"/>
      <c r="AO90" s="466"/>
      <c r="AP90" s="466"/>
      <c r="AQ90" s="466"/>
      <c r="AR90" s="466"/>
      <c r="AS90" s="466"/>
      <c r="AT90" s="466"/>
      <c r="AU90" s="466"/>
      <c r="AV90" s="466"/>
      <c r="AW90" s="466"/>
      <c r="AX90" s="466"/>
      <c r="AY90" s="466"/>
      <c r="AZ90" s="466"/>
    </row>
    <row r="91" spans="2:40" s="466" customFormat="1" ht="12" customHeight="1">
      <c r="B91" s="498"/>
      <c r="C91" s="235" t="s">
        <v>157</v>
      </c>
      <c r="D91" s="235"/>
      <c r="E91" s="235"/>
      <c r="F91" s="541" t="s">
        <v>155</v>
      </c>
      <c r="G91" s="435"/>
      <c r="H91" s="435"/>
      <c r="I91" s="435"/>
      <c r="J91" s="435"/>
      <c r="K91" s="435"/>
      <c r="L91" s="436"/>
      <c r="M91" s="235"/>
      <c r="N91" s="235"/>
      <c r="O91" s="541" t="s">
        <v>156</v>
      </c>
      <c r="P91" s="435"/>
      <c r="Q91" s="435"/>
      <c r="R91" s="435"/>
      <c r="S91" s="435"/>
      <c r="T91" s="435"/>
      <c r="U91" s="435"/>
      <c r="V91" s="435"/>
      <c r="W91" s="435"/>
      <c r="X91" s="435"/>
      <c r="Y91" s="435"/>
      <c r="Z91" s="435"/>
      <c r="AA91" s="435"/>
      <c r="AB91" s="435"/>
      <c r="AC91" s="435"/>
      <c r="AD91" s="435"/>
      <c r="AE91" s="435"/>
      <c r="AF91" s="435"/>
      <c r="AG91" s="435"/>
      <c r="AH91" s="435"/>
      <c r="AI91" s="435"/>
      <c r="AJ91" s="435"/>
      <c r="AK91" s="435"/>
      <c r="AL91" s="435"/>
      <c r="AM91" s="435"/>
      <c r="AN91" s="436"/>
    </row>
    <row r="92" spans="1:52" s="235" customFormat="1" ht="9">
      <c r="A92" s="466"/>
      <c r="B92" s="498"/>
      <c r="AN92" s="499"/>
      <c r="AO92" s="466"/>
      <c r="AP92" s="466"/>
      <c r="AQ92" s="466"/>
      <c r="AR92" s="466"/>
      <c r="AS92" s="466"/>
      <c r="AT92" s="466"/>
      <c r="AU92" s="466"/>
      <c r="AV92" s="466"/>
      <c r="AW92" s="466"/>
      <c r="AX92" s="466"/>
      <c r="AY92" s="466"/>
      <c r="AZ92" s="466"/>
    </row>
    <row r="93" spans="2:47" s="466" customFormat="1" ht="12.75">
      <c r="B93" s="502" t="s">
        <v>158</v>
      </c>
      <c r="C93" s="235"/>
      <c r="D93" s="235"/>
      <c r="E93" s="235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441"/>
      <c r="AO93"/>
      <c r="AP93"/>
      <c r="AQ93"/>
      <c r="AR93"/>
      <c r="AS93"/>
      <c r="AT93"/>
      <c r="AU93"/>
    </row>
    <row r="94" spans="1:52" s="235" customFormat="1" ht="12" customHeight="1">
      <c r="A94" s="466"/>
      <c r="B94" s="498"/>
      <c r="H94" s="224"/>
      <c r="I94"/>
      <c r="J94" s="503" t="s">
        <v>159</v>
      </c>
      <c r="K94"/>
      <c r="O94"/>
      <c r="P94" s="503" t="s">
        <v>160</v>
      </c>
      <c r="R94"/>
      <c r="S94"/>
      <c r="T94" s="224"/>
      <c r="U94" s="503" t="s">
        <v>161</v>
      </c>
      <c r="W94"/>
      <c r="X94"/>
      <c r="Y94"/>
      <c r="Z94" s="224"/>
      <c r="AA94" s="224"/>
      <c r="AD94"/>
      <c r="AE94" s="503" t="s">
        <v>162</v>
      </c>
      <c r="AH94" s="224"/>
      <c r="AI94" s="224"/>
      <c r="AJ94" s="503" t="s">
        <v>163</v>
      </c>
      <c r="AN94" s="499"/>
      <c r="AO94" s="466"/>
      <c r="AP94" s="466"/>
      <c r="AQ94" s="466"/>
      <c r="AR94" s="466"/>
      <c r="AS94" s="466"/>
      <c r="AT94" s="466"/>
      <c r="AU94" s="466"/>
      <c r="AV94" s="466"/>
      <c r="AW94" s="466"/>
      <c r="AX94" s="466"/>
      <c r="AY94" s="466"/>
      <c r="AZ94" s="466"/>
    </row>
    <row r="95" spans="2:40" s="466" customFormat="1" ht="12" customHeight="1">
      <c r="B95" s="502" t="s">
        <v>157</v>
      </c>
      <c r="C95" s="490"/>
      <c r="D95" s="235"/>
      <c r="E95" s="235"/>
      <c r="F95" s="235"/>
      <c r="G95" s="235"/>
      <c r="H95" s="224"/>
      <c r="I95"/>
      <c r="J95" s="538"/>
      <c r="K95"/>
      <c r="L95" s="235"/>
      <c r="M95" s="235"/>
      <c r="N95" s="235"/>
      <c r="O95"/>
      <c r="P95" s="538">
        <v>5</v>
      </c>
      <c r="Q95" s="235"/>
      <c r="R95"/>
      <c r="S95"/>
      <c r="T95" s="224"/>
      <c r="U95" s="538"/>
      <c r="V95" s="539"/>
      <c r="W95"/>
      <c r="X95"/>
      <c r="Y95"/>
      <c r="Z95" s="224"/>
      <c r="AA95" s="224"/>
      <c r="AB95" s="235"/>
      <c r="AC95" s="235"/>
      <c r="AD95" s="431"/>
      <c r="AE95" s="542"/>
      <c r="AF95" s="235"/>
      <c r="AG95" s="235"/>
      <c r="AH95" s="224"/>
      <c r="AI95" s="224"/>
      <c r="AJ95" s="543"/>
      <c r="AK95" s="451"/>
      <c r="AL95" s="235"/>
      <c r="AM95" s="235"/>
      <c r="AN95" s="499"/>
    </row>
    <row r="96" spans="1:52" s="235" customFormat="1" ht="12" customHeight="1">
      <c r="A96" s="466"/>
      <c r="B96" s="502" t="s">
        <v>154</v>
      </c>
      <c r="C96" s="490"/>
      <c r="H96" s="224"/>
      <c r="I96"/>
      <c r="J96" s="538"/>
      <c r="K96"/>
      <c r="O96"/>
      <c r="P96" s="538">
        <v>3</v>
      </c>
      <c r="R96"/>
      <c r="S96"/>
      <c r="T96" s="224"/>
      <c r="U96" s="538"/>
      <c r="V96" s="539"/>
      <c r="W96"/>
      <c r="X96"/>
      <c r="Y96"/>
      <c r="Z96" s="224"/>
      <c r="AA96" s="224"/>
      <c r="AD96" s="431"/>
      <c r="AE96" s="542"/>
      <c r="AH96" s="224"/>
      <c r="AI96" s="224"/>
      <c r="AJ96" s="543"/>
      <c r="AK96" s="451"/>
      <c r="AN96" s="499"/>
      <c r="AO96" s="466"/>
      <c r="AP96" s="466"/>
      <c r="AQ96" s="466"/>
      <c r="AR96" s="466"/>
      <c r="AS96" s="466"/>
      <c r="AT96" s="466"/>
      <c r="AU96" s="466"/>
      <c r="AV96" s="466"/>
      <c r="AW96" s="466"/>
      <c r="AX96" s="466"/>
      <c r="AY96" s="466"/>
      <c r="AZ96" s="466"/>
    </row>
    <row r="97" spans="2:40" s="466" customFormat="1" ht="12" customHeight="1">
      <c r="B97" s="502" t="s">
        <v>164</v>
      </c>
      <c r="C97" s="490"/>
      <c r="D97" s="235"/>
      <c r="E97" s="235"/>
      <c r="F97" s="235"/>
      <c r="G97" s="235"/>
      <c r="H97" s="224"/>
      <c r="I97"/>
      <c r="J97" s="538"/>
      <c r="K97"/>
      <c r="L97" s="235"/>
      <c r="M97" s="235"/>
      <c r="N97" s="235"/>
      <c r="O97"/>
      <c r="P97" s="538">
        <v>1</v>
      </c>
      <c r="Q97" s="235"/>
      <c r="R97"/>
      <c r="S97"/>
      <c r="T97" s="224"/>
      <c r="U97" s="538"/>
      <c r="V97" s="539"/>
      <c r="W97"/>
      <c r="X97"/>
      <c r="Y97"/>
      <c r="Z97" s="224"/>
      <c r="AA97" s="224"/>
      <c r="AB97" s="235"/>
      <c r="AC97" s="235"/>
      <c r="AD97" s="431"/>
      <c r="AE97" s="542"/>
      <c r="AF97" s="235"/>
      <c r="AG97" s="235"/>
      <c r="AH97" s="224"/>
      <c r="AI97" s="224"/>
      <c r="AJ97" s="543"/>
      <c r="AK97" s="451"/>
      <c r="AL97" s="235"/>
      <c r="AM97" s="235"/>
      <c r="AN97" s="499"/>
    </row>
    <row r="98" spans="1:52" s="235" customFormat="1" ht="6" customHeight="1">
      <c r="A98" s="466"/>
      <c r="B98" s="498"/>
      <c r="J98"/>
      <c r="O98"/>
      <c r="AN98" s="499"/>
      <c r="AO98" s="466"/>
      <c r="AP98" s="466"/>
      <c r="AQ98" s="466"/>
      <c r="AR98" s="466"/>
      <c r="AS98" s="466"/>
      <c r="AT98" s="466"/>
      <c r="AU98" s="466"/>
      <c r="AV98" s="466"/>
      <c r="AW98" s="466"/>
      <c r="AX98" s="466"/>
      <c r="AY98" s="466"/>
      <c r="AZ98" s="466"/>
    </row>
    <row r="99" spans="2:40" s="466" customFormat="1" ht="9">
      <c r="B99" s="502" t="s">
        <v>165</v>
      </c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5"/>
      <c r="AH99" s="235"/>
      <c r="AI99" s="235"/>
      <c r="AJ99" s="235"/>
      <c r="AK99" s="235"/>
      <c r="AL99" s="235"/>
      <c r="AM99" s="235"/>
      <c r="AN99" s="499"/>
    </row>
    <row r="100" spans="1:52" s="235" customFormat="1" ht="12" customHeight="1">
      <c r="A100" s="466"/>
      <c r="B100" s="498"/>
      <c r="AA100" s="504" t="s">
        <v>166</v>
      </c>
      <c r="AB100" s="505"/>
      <c r="AC100" s="505"/>
      <c r="AD100" s="505"/>
      <c r="AE100" s="505"/>
      <c r="AF100" s="505"/>
      <c r="AG100" s="504" t="s">
        <v>167</v>
      </c>
      <c r="AH100" s="505"/>
      <c r="AI100" s="505"/>
      <c r="AJ100" s="505"/>
      <c r="AK100" s="506"/>
      <c r="AL100" s="505" t="s">
        <v>168</v>
      </c>
      <c r="AM100" s="506"/>
      <c r="AN100" s="441"/>
      <c r="AO100" s="466"/>
      <c r="AP100" s="466"/>
      <c r="AQ100" s="466"/>
      <c r="AR100" s="466"/>
      <c r="AS100" s="466"/>
      <c r="AT100" s="466"/>
      <c r="AU100" s="466"/>
      <c r="AV100" s="466"/>
      <c r="AW100" s="466"/>
      <c r="AX100" s="466"/>
      <c r="AY100" s="466"/>
      <c r="AZ100" s="466"/>
    </row>
    <row r="101" spans="2:40" s="466" customFormat="1" ht="12" customHeight="1">
      <c r="B101" s="498" t="s">
        <v>169</v>
      </c>
      <c r="C101" s="235"/>
      <c r="D101" s="235"/>
      <c r="E101" s="235"/>
      <c r="F101" s="235"/>
      <c r="G101" s="235"/>
      <c r="H101" s="224"/>
      <c r="I101" s="538" t="s">
        <v>8</v>
      </c>
      <c r="J101" s="235" t="s">
        <v>170</v>
      </c>
      <c r="K101" s="224"/>
      <c r="L101" s="224"/>
      <c r="M101" s="235"/>
      <c r="N101" s="224"/>
      <c r="O101" s="538"/>
      <c r="P101" s="235" t="s">
        <v>171</v>
      </c>
      <c r="Q101" s="235"/>
      <c r="R101" s="235"/>
      <c r="S101" s="224"/>
      <c r="T101" s="224"/>
      <c r="U101" s="538"/>
      <c r="V101" s="235" t="s">
        <v>172</v>
      </c>
      <c r="W101" s="235"/>
      <c r="X101" s="235"/>
      <c r="Y101" s="235"/>
      <c r="Z101" s="235"/>
      <c r="AA101" s="504" t="s">
        <v>173</v>
      </c>
      <c r="AB101" s="505"/>
      <c r="AC101" s="505"/>
      <c r="AD101" s="505"/>
      <c r="AE101" s="505"/>
      <c r="AF101" s="505"/>
      <c r="AG101" s="504"/>
      <c r="AH101" s="505"/>
      <c r="AI101" s="505"/>
      <c r="AJ101" s="505"/>
      <c r="AK101" s="506"/>
      <c r="AL101" s="505"/>
      <c r="AM101" s="506"/>
      <c r="AN101" s="441"/>
    </row>
    <row r="102" spans="1:52" s="235" customFormat="1" ht="12" customHeight="1">
      <c r="A102" s="466"/>
      <c r="B102" s="498"/>
      <c r="H102" s="224"/>
      <c r="K102" s="224"/>
      <c r="L102" s="224"/>
      <c r="N102" s="224"/>
      <c r="S102" s="224"/>
      <c r="T102" s="224"/>
      <c r="AA102" s="504" t="s">
        <v>133</v>
      </c>
      <c r="AB102" s="505"/>
      <c r="AC102" s="505"/>
      <c r="AD102" s="505"/>
      <c r="AE102" s="505"/>
      <c r="AF102" s="506"/>
      <c r="AG102" s="544"/>
      <c r="AH102" s="508" t="s">
        <v>174</v>
      </c>
      <c r="AI102" s="508"/>
      <c r="AJ102" s="508"/>
      <c r="AK102" s="509"/>
      <c r="AL102" s="545"/>
      <c r="AM102" s="506"/>
      <c r="AN102" s="441"/>
      <c r="AO102" s="466"/>
      <c r="AP102" s="466"/>
      <c r="AQ102" s="466"/>
      <c r="AR102" s="466"/>
      <c r="AS102" s="466"/>
      <c r="AT102" s="466"/>
      <c r="AU102" s="466"/>
      <c r="AV102" s="466"/>
      <c r="AW102" s="466"/>
      <c r="AX102" s="466"/>
      <c r="AY102" s="466"/>
      <c r="AZ102" s="466"/>
    </row>
    <row r="103" spans="2:40" s="466" customFormat="1" ht="12" customHeight="1">
      <c r="B103" s="498" t="s">
        <v>175</v>
      </c>
      <c r="C103" s="235"/>
      <c r="D103" s="235"/>
      <c r="E103" s="235"/>
      <c r="F103" s="235"/>
      <c r="G103" s="235"/>
      <c r="H103" s="224"/>
      <c r="I103" s="538"/>
      <c r="J103" s="235" t="s">
        <v>170</v>
      </c>
      <c r="K103" s="224"/>
      <c r="L103" s="224"/>
      <c r="M103" s="235"/>
      <c r="N103" s="224"/>
      <c r="O103" s="538"/>
      <c r="P103" s="235" t="s">
        <v>171</v>
      </c>
      <c r="Q103" s="235"/>
      <c r="R103" s="235"/>
      <c r="S103" s="224"/>
      <c r="T103" s="224"/>
      <c r="U103" s="538"/>
      <c r="V103" s="235" t="s">
        <v>172</v>
      </c>
      <c r="W103" s="235"/>
      <c r="X103" s="235"/>
      <c r="Y103" s="235"/>
      <c r="Z103" s="235"/>
      <c r="AA103" s="504"/>
      <c r="AB103" s="505"/>
      <c r="AC103" s="505"/>
      <c r="AD103" s="505"/>
      <c r="AE103" s="505"/>
      <c r="AF103" s="506"/>
      <c r="AG103" s="504"/>
      <c r="AH103" s="505"/>
      <c r="AI103" s="505"/>
      <c r="AJ103" s="505"/>
      <c r="AK103" s="506"/>
      <c r="AL103" s="505"/>
      <c r="AM103" s="506"/>
      <c r="AN103" s="441"/>
    </row>
    <row r="104" spans="1:52" s="235" customFormat="1" ht="12" customHeight="1">
      <c r="A104" s="466"/>
      <c r="B104" s="498"/>
      <c r="H104" s="224"/>
      <c r="K104" s="224"/>
      <c r="L104" s="224"/>
      <c r="N104" s="224"/>
      <c r="S104" s="224"/>
      <c r="T104" s="224"/>
      <c r="AA104" s="507" t="s">
        <v>176</v>
      </c>
      <c r="AB104" s="508"/>
      <c r="AC104" s="508"/>
      <c r="AD104" s="508"/>
      <c r="AE104" s="508"/>
      <c r="AF104" s="508"/>
      <c r="AG104" s="544" t="s">
        <v>177</v>
      </c>
      <c r="AH104" s="508"/>
      <c r="AI104" s="508"/>
      <c r="AJ104" s="508"/>
      <c r="AK104" s="509"/>
      <c r="AL104" s="546" t="s">
        <v>178</v>
      </c>
      <c r="AM104" s="509"/>
      <c r="AN104" s="441"/>
      <c r="AO104" s="466"/>
      <c r="AP104" s="466"/>
      <c r="AQ104" s="466"/>
      <c r="AR104" s="466"/>
      <c r="AS104" s="466"/>
      <c r="AT104" s="466"/>
      <c r="AU104" s="466"/>
      <c r="AV104" s="466"/>
      <c r="AW104" s="466"/>
      <c r="AX104" s="466"/>
      <c r="AY104" s="466"/>
      <c r="AZ104" s="466"/>
    </row>
    <row r="105" spans="2:40" s="466" customFormat="1" ht="12" customHeight="1">
      <c r="B105" s="498" t="s">
        <v>179</v>
      </c>
      <c r="C105" s="235"/>
      <c r="D105" s="235"/>
      <c r="E105" s="235"/>
      <c r="F105" s="235"/>
      <c r="G105" s="235"/>
      <c r="H105" s="224"/>
      <c r="I105" s="538" t="s">
        <v>8</v>
      </c>
      <c r="J105" s="235" t="s">
        <v>170</v>
      </c>
      <c r="K105" s="224"/>
      <c r="L105" s="224"/>
      <c r="M105" s="235"/>
      <c r="N105" s="224"/>
      <c r="O105" s="538"/>
      <c r="P105" s="235" t="s">
        <v>171</v>
      </c>
      <c r="Q105" s="235"/>
      <c r="R105" s="235"/>
      <c r="S105" s="224"/>
      <c r="T105" s="224"/>
      <c r="U105" s="538"/>
      <c r="V105" s="235" t="s">
        <v>180</v>
      </c>
      <c r="W105" s="235"/>
      <c r="X105" s="235"/>
      <c r="Y105" s="235"/>
      <c r="Z105" s="235"/>
      <c r="AA105" s="504"/>
      <c r="AB105" s="505"/>
      <c r="AC105" s="505"/>
      <c r="AD105" s="505"/>
      <c r="AE105" s="505"/>
      <c r="AF105" s="506"/>
      <c r="AG105" s="504"/>
      <c r="AH105" s="505"/>
      <c r="AI105" s="505"/>
      <c r="AJ105" s="505"/>
      <c r="AK105" s="506"/>
      <c r="AL105" s="510"/>
      <c r="AM105" s="511"/>
      <c r="AN105" s="441"/>
    </row>
    <row r="106" spans="1:52" s="235" customFormat="1" ht="12" customHeight="1">
      <c r="A106" s="466"/>
      <c r="B106" s="498"/>
      <c r="H106" s="224"/>
      <c r="K106" s="224"/>
      <c r="L106" s="224"/>
      <c r="N106" s="224"/>
      <c r="S106" s="224"/>
      <c r="T106" s="224"/>
      <c r="AA106" s="507" t="s">
        <v>181</v>
      </c>
      <c r="AB106" s="508"/>
      <c r="AC106" s="508"/>
      <c r="AD106" s="508"/>
      <c r="AE106" s="508"/>
      <c r="AF106" s="509"/>
      <c r="AG106" s="544" t="s">
        <v>182</v>
      </c>
      <c r="AH106" s="508"/>
      <c r="AI106" s="508"/>
      <c r="AJ106" s="508"/>
      <c r="AK106" s="509"/>
      <c r="AL106" s="510"/>
      <c r="AM106" s="511"/>
      <c r="AN106" s="441"/>
      <c r="AO106" s="466"/>
      <c r="AP106" s="466"/>
      <c r="AQ106" s="466"/>
      <c r="AR106" s="466"/>
      <c r="AS106" s="466"/>
      <c r="AT106" s="466"/>
      <c r="AU106" s="466"/>
      <c r="AV106" s="466"/>
      <c r="AW106" s="466"/>
      <c r="AX106" s="466"/>
      <c r="AY106" s="466"/>
      <c r="AZ106" s="466"/>
    </row>
    <row r="107" spans="2:40" s="466" customFormat="1" ht="12" customHeight="1">
      <c r="B107" s="498" t="s">
        <v>183</v>
      </c>
      <c r="C107" s="235"/>
      <c r="D107" s="235"/>
      <c r="E107" s="235"/>
      <c r="F107" s="235"/>
      <c r="G107" s="235"/>
      <c r="H107" s="224"/>
      <c r="I107" s="538"/>
      <c r="J107" s="235" t="s">
        <v>170</v>
      </c>
      <c r="K107" s="224"/>
      <c r="L107" s="224"/>
      <c r="M107" s="235"/>
      <c r="N107" s="224"/>
      <c r="O107" s="538"/>
      <c r="P107" s="235" t="s">
        <v>171</v>
      </c>
      <c r="Q107" s="235"/>
      <c r="R107" s="235"/>
      <c r="S107" s="224"/>
      <c r="T107" s="224"/>
      <c r="U107" s="538"/>
      <c r="V107" s="235" t="s">
        <v>180</v>
      </c>
      <c r="W107" s="235"/>
      <c r="X107" s="235"/>
      <c r="Y107" s="235"/>
      <c r="Z107" s="235"/>
      <c r="AA107" s="504"/>
      <c r="AB107" s="505"/>
      <c r="AC107" s="505"/>
      <c r="AD107" s="505"/>
      <c r="AE107" s="505"/>
      <c r="AF107" s="506"/>
      <c r="AG107" s="504"/>
      <c r="AH107" s="505"/>
      <c r="AI107" s="505"/>
      <c r="AJ107" s="505"/>
      <c r="AK107" s="506"/>
      <c r="AL107" s="510"/>
      <c r="AM107" s="511"/>
      <c r="AN107" s="441"/>
    </row>
    <row r="108" spans="1:52" s="235" customFormat="1" ht="12.75">
      <c r="A108" s="466"/>
      <c r="B108" s="498"/>
      <c r="AA108" s="507" t="s">
        <v>184</v>
      </c>
      <c r="AB108" s="508"/>
      <c r="AC108" s="508"/>
      <c r="AD108" s="508"/>
      <c r="AE108" s="508"/>
      <c r="AF108" s="508"/>
      <c r="AG108" s="544" t="s">
        <v>185</v>
      </c>
      <c r="AH108" s="508"/>
      <c r="AI108" s="508"/>
      <c r="AJ108" s="508"/>
      <c r="AK108" s="509"/>
      <c r="AL108" s="512"/>
      <c r="AM108" s="513"/>
      <c r="AN108" s="441"/>
      <c r="AO108" s="466"/>
      <c r="AP108" s="466"/>
      <c r="AQ108" s="466"/>
      <c r="AR108" s="466"/>
      <c r="AS108" s="466"/>
      <c r="AT108" s="466"/>
      <c r="AU108" s="466"/>
      <c r="AV108" s="466"/>
      <c r="AW108" s="466"/>
      <c r="AX108" s="466"/>
      <c r="AY108" s="466"/>
      <c r="AZ108" s="466"/>
    </row>
    <row r="109" spans="2:40" s="466" customFormat="1" ht="9">
      <c r="B109" s="502" t="s">
        <v>186</v>
      </c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505"/>
      <c r="AE109" s="505"/>
      <c r="AF109" s="505"/>
      <c r="AG109" s="505"/>
      <c r="AH109" s="505"/>
      <c r="AI109" s="505"/>
      <c r="AJ109" s="505"/>
      <c r="AK109" s="505"/>
      <c r="AL109" s="505"/>
      <c r="AM109" s="505"/>
      <c r="AN109" s="506"/>
    </row>
    <row r="110" spans="1:52" s="235" customFormat="1" ht="6" customHeight="1">
      <c r="A110" s="466"/>
      <c r="B110" s="217"/>
      <c r="AN110" s="499"/>
      <c r="AO110" s="466"/>
      <c r="AP110" s="466"/>
      <c r="AQ110" s="466"/>
      <c r="AR110" s="466"/>
      <c r="AS110" s="466"/>
      <c r="AT110" s="466"/>
      <c r="AU110" s="466"/>
      <c r="AV110" s="466"/>
      <c r="AW110" s="466"/>
      <c r="AX110" s="466"/>
      <c r="AY110" s="466"/>
      <c r="AZ110" s="466"/>
    </row>
    <row r="111" spans="2:40" s="466" customFormat="1" ht="11.25" customHeight="1">
      <c r="B111" s="498"/>
      <c r="C111" s="538"/>
      <c r="D111" s="235" t="s">
        <v>187</v>
      </c>
      <c r="E111" s="235"/>
      <c r="F111" s="538" t="s">
        <v>8</v>
      </c>
      <c r="G111" s="235"/>
      <c r="H111" s="235" t="s">
        <v>188</v>
      </c>
      <c r="I111" s="235"/>
      <c r="J111" s="235"/>
      <c r="K111" s="235"/>
      <c r="L111" s="235"/>
      <c r="M111" s="235"/>
      <c r="N111" s="235"/>
      <c r="O111" s="538"/>
      <c r="P111" s="565"/>
      <c r="Q111" s="435"/>
      <c r="R111" s="564"/>
      <c r="S111" s="435"/>
      <c r="T111" s="435"/>
      <c r="U111" s="435"/>
      <c r="V111" s="435"/>
      <c r="W111" s="435"/>
      <c r="X111" s="435"/>
      <c r="Y111" s="435"/>
      <c r="Z111" s="435"/>
      <c r="AA111" s="435"/>
      <c r="AB111" s="435"/>
      <c r="AC111" s="435"/>
      <c r="AD111" s="435"/>
      <c r="AE111" s="435"/>
      <c r="AF111" s="435"/>
      <c r="AG111" s="435"/>
      <c r="AH111" s="235"/>
      <c r="AI111" s="235"/>
      <c r="AJ111" s="235"/>
      <c r="AK111" s="235"/>
      <c r="AL111" s="235"/>
      <c r="AM111" s="235"/>
      <c r="AN111" s="499"/>
    </row>
    <row r="112" spans="1:52" s="235" customFormat="1" ht="11.25" customHeight="1">
      <c r="A112" s="466"/>
      <c r="B112" s="498"/>
      <c r="C112" s="466" t="s">
        <v>189</v>
      </c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 s="499"/>
      <c r="AO112" s="466"/>
      <c r="AP112" s="466"/>
      <c r="AQ112" s="466"/>
      <c r="AR112" s="466"/>
      <c r="AS112" s="466"/>
      <c r="AT112" s="466"/>
      <c r="AU112" s="466"/>
      <c r="AV112" s="466"/>
      <c r="AW112" s="466"/>
      <c r="AX112" s="466"/>
      <c r="AY112" s="466"/>
      <c r="AZ112" s="466"/>
    </row>
    <row r="113" spans="2:40" s="466" customFormat="1" ht="3" customHeight="1">
      <c r="B113" s="434"/>
      <c r="C113" s="435"/>
      <c r="D113" s="435"/>
      <c r="E113" s="435"/>
      <c r="F113" s="435"/>
      <c r="G113" s="435"/>
      <c r="H113" s="435"/>
      <c r="I113" s="435"/>
      <c r="J113" s="435"/>
      <c r="K113" s="435"/>
      <c r="L113" s="435"/>
      <c r="M113" s="435"/>
      <c r="N113" s="435"/>
      <c r="O113" s="435"/>
      <c r="P113" s="435"/>
      <c r="Q113" s="435"/>
      <c r="R113" s="435"/>
      <c r="S113" s="435"/>
      <c r="T113" s="435"/>
      <c r="U113" s="435"/>
      <c r="V113" s="435"/>
      <c r="W113" s="435"/>
      <c r="X113" s="435"/>
      <c r="Y113" s="435"/>
      <c r="Z113" s="435"/>
      <c r="AA113" s="435"/>
      <c r="AB113" s="435"/>
      <c r="AC113" s="435"/>
      <c r="AD113" s="435"/>
      <c r="AE113" s="435"/>
      <c r="AF113" s="435"/>
      <c r="AG113" s="435"/>
      <c r="AH113" s="435"/>
      <c r="AI113" s="435"/>
      <c r="AJ113" s="435"/>
      <c r="AK113" s="435"/>
      <c r="AL113" s="435"/>
      <c r="AM113" s="435"/>
      <c r="AN113" s="436"/>
    </row>
    <row r="114" spans="1:52" s="235" customFormat="1" ht="11.25" customHeight="1">
      <c r="A114" s="466"/>
      <c r="B114" s="466"/>
      <c r="C114" s="466"/>
      <c r="D114" s="466"/>
      <c r="E114" s="466"/>
      <c r="F114" s="466"/>
      <c r="G114" s="466"/>
      <c r="H114" s="466"/>
      <c r="I114" s="466"/>
      <c r="J114" s="466"/>
      <c r="K114" s="466"/>
      <c r="L114" s="466"/>
      <c r="M114" s="466"/>
      <c r="N114" s="466"/>
      <c r="O114" s="466"/>
      <c r="P114" s="466"/>
      <c r="Q114" s="466"/>
      <c r="R114" s="466"/>
      <c r="S114" s="466"/>
      <c r="T114" s="466"/>
      <c r="U114" s="466"/>
      <c r="V114" s="466"/>
      <c r="W114" s="466"/>
      <c r="X114" s="466"/>
      <c r="Y114" s="466"/>
      <c r="Z114" s="466"/>
      <c r="AA114" s="466"/>
      <c r="AB114" s="466"/>
      <c r="AC114" s="466"/>
      <c r="AD114" s="466"/>
      <c r="AE114" s="466"/>
      <c r="AF114" s="466"/>
      <c r="AG114" s="466"/>
      <c r="AH114" s="466"/>
      <c r="AI114" s="466"/>
      <c r="AJ114" s="466"/>
      <c r="AK114" s="466"/>
      <c r="AL114" s="466"/>
      <c r="AM114" s="466"/>
      <c r="AN114" s="466"/>
      <c r="AO114" s="466"/>
      <c r="AP114" s="466"/>
      <c r="AQ114" s="466"/>
      <c r="AR114" s="466"/>
      <c r="AS114" s="466"/>
      <c r="AT114" s="466"/>
      <c r="AU114" s="466"/>
      <c r="AV114" s="466"/>
      <c r="AW114" s="466"/>
      <c r="AX114" s="466"/>
      <c r="AY114" s="466"/>
      <c r="AZ114" s="466"/>
    </row>
    <row r="115" s="466" customFormat="1" ht="11.25" customHeight="1">
      <c r="B115" s="514" t="s">
        <v>190</v>
      </c>
    </row>
    <row r="116" spans="1:52" s="235" customFormat="1" ht="11.25" customHeight="1">
      <c r="A116" s="466"/>
      <c r="B116" s="498"/>
      <c r="C116" s="235" t="s">
        <v>191</v>
      </c>
      <c r="AN116" s="499"/>
      <c r="AO116" s="466"/>
      <c r="AP116" s="466"/>
      <c r="AQ116" s="466"/>
      <c r="AR116" s="466"/>
      <c r="AS116" s="466"/>
      <c r="AT116" s="466"/>
      <c r="AU116" s="466"/>
      <c r="AV116" s="466"/>
      <c r="AW116" s="466"/>
      <c r="AX116" s="466"/>
      <c r="AY116" s="466"/>
      <c r="AZ116" s="466"/>
    </row>
    <row r="117" spans="2:40" s="466" customFormat="1" ht="11.25" customHeight="1">
      <c r="B117" s="498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235"/>
      <c r="AF117" s="235"/>
      <c r="AG117" s="235"/>
      <c r="AH117" s="235"/>
      <c r="AI117" s="235"/>
      <c r="AJ117" s="235"/>
      <c r="AK117" s="235"/>
      <c r="AL117" s="235"/>
      <c r="AM117" s="235"/>
      <c r="AN117" s="499"/>
    </row>
    <row r="118" spans="1:52" s="235" customFormat="1" ht="11.25" customHeight="1">
      <c r="A118" s="466"/>
      <c r="B118" s="498"/>
      <c r="I118" s="304" t="s">
        <v>146</v>
      </c>
      <c r="J118" s="304"/>
      <c r="K118" s="304"/>
      <c r="L118" s="304"/>
      <c r="M118" s="304"/>
      <c r="N118" s="304"/>
      <c r="O118" s="304"/>
      <c r="P118" s="304"/>
      <c r="Q118" s="304"/>
      <c r="R118" s="304"/>
      <c r="S118" s="304"/>
      <c r="T118" s="304"/>
      <c r="U118" s="304"/>
      <c r="V118" s="304"/>
      <c r="W118" s="304"/>
      <c r="X118" s="304"/>
      <c r="Y118" s="304"/>
      <c r="Z118" s="304"/>
      <c r="AA118" s="304"/>
      <c r="AB118" s="304"/>
      <c r="AC118" s="304"/>
      <c r="AE118" s="304" t="s">
        <v>192</v>
      </c>
      <c r="AF118" s="304"/>
      <c r="AG118" s="304"/>
      <c r="AH118" s="304"/>
      <c r="AI118" s="304"/>
      <c r="AJ118" s="304"/>
      <c r="AK118" s="304"/>
      <c r="AL118" s="304"/>
      <c r="AM118" s="304"/>
      <c r="AN118" s="499"/>
      <c r="AO118" s="466"/>
      <c r="AP118" s="466"/>
      <c r="AQ118" s="466"/>
      <c r="AR118" s="466"/>
      <c r="AS118" s="466"/>
      <c r="AT118" s="466"/>
      <c r="AU118" s="466"/>
      <c r="AV118" s="466"/>
      <c r="AW118" s="466"/>
      <c r="AX118" s="466"/>
      <c r="AY118" s="466"/>
      <c r="AZ118" s="466"/>
    </row>
    <row r="119" spans="2:40" s="466" customFormat="1" ht="11.25" customHeight="1">
      <c r="B119" s="498"/>
      <c r="C119" s="235" t="s">
        <v>193</v>
      </c>
      <c r="D119" s="235"/>
      <c r="E119" s="235"/>
      <c r="F119" s="235"/>
      <c r="G119" s="224"/>
      <c r="H119" s="224"/>
      <c r="I119" s="541" t="s">
        <v>194</v>
      </c>
      <c r="J119" s="435"/>
      <c r="K119" s="435"/>
      <c r="L119" s="435"/>
      <c r="M119" s="435"/>
      <c r="N119" s="435"/>
      <c r="O119" s="435"/>
      <c r="P119" s="435"/>
      <c r="Q119" s="435"/>
      <c r="R119" s="435"/>
      <c r="S119" s="435"/>
      <c r="T119" s="435"/>
      <c r="U119" s="435"/>
      <c r="V119" s="435"/>
      <c r="W119" s="435"/>
      <c r="X119" s="435"/>
      <c r="Y119" s="435"/>
      <c r="Z119" s="435"/>
      <c r="AA119" s="435"/>
      <c r="AB119" s="435"/>
      <c r="AC119" s="436"/>
      <c r="AD119" s="235"/>
      <c r="AE119" s="541" t="s">
        <v>195</v>
      </c>
      <c r="AF119" s="435"/>
      <c r="AG119" s="435"/>
      <c r="AH119" s="435"/>
      <c r="AI119" s="435"/>
      <c r="AJ119" s="435"/>
      <c r="AK119" s="435"/>
      <c r="AL119" s="435"/>
      <c r="AM119" s="436"/>
      <c r="AN119" s="499"/>
    </row>
    <row r="120" spans="1:52" s="235" customFormat="1" ht="4.5" customHeight="1">
      <c r="A120" s="466"/>
      <c r="B120" s="498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  <c r="AI120" s="224"/>
      <c r="AJ120" s="224"/>
      <c r="AK120" s="224"/>
      <c r="AL120" s="224"/>
      <c r="AM120" s="224"/>
      <c r="AN120" s="441"/>
      <c r="AO120" s="466"/>
      <c r="AP120" s="466"/>
      <c r="AQ120" s="466"/>
      <c r="AR120" s="466"/>
      <c r="AS120" s="466"/>
      <c r="AT120" s="466"/>
      <c r="AU120" s="466"/>
      <c r="AV120" s="466"/>
      <c r="AW120" s="466"/>
      <c r="AX120" s="466"/>
      <c r="AY120" s="466"/>
      <c r="AZ120" s="466"/>
    </row>
    <row r="121" spans="2:40" s="466" customFormat="1" ht="11.25" customHeight="1">
      <c r="B121" s="498"/>
      <c r="C121" s="235" t="s">
        <v>196</v>
      </c>
      <c r="D121" s="235"/>
      <c r="E121" s="235"/>
      <c r="F121" s="235"/>
      <c r="G121" s="224"/>
      <c r="H121" s="224"/>
      <c r="I121" s="541" t="s">
        <v>194</v>
      </c>
      <c r="J121" s="435"/>
      <c r="K121" s="435"/>
      <c r="L121" s="435"/>
      <c r="M121" s="435"/>
      <c r="N121" s="435"/>
      <c r="O121" s="435"/>
      <c r="P121" s="435"/>
      <c r="Q121" s="435"/>
      <c r="R121" s="435"/>
      <c r="S121" s="435"/>
      <c r="T121" s="435"/>
      <c r="U121" s="435"/>
      <c r="V121" s="435"/>
      <c r="W121" s="435"/>
      <c r="X121" s="435"/>
      <c r="Y121" s="435"/>
      <c r="Z121" s="435"/>
      <c r="AA121" s="435"/>
      <c r="AB121" s="435"/>
      <c r="AC121" s="436"/>
      <c r="AD121" s="235"/>
      <c r="AE121" s="541" t="s">
        <v>195</v>
      </c>
      <c r="AF121" s="435"/>
      <c r="AG121" s="435"/>
      <c r="AH121" s="435"/>
      <c r="AI121" s="435"/>
      <c r="AJ121" s="435"/>
      <c r="AK121" s="435"/>
      <c r="AL121" s="435"/>
      <c r="AM121" s="436"/>
      <c r="AN121" s="499"/>
    </row>
    <row r="122" spans="1:52" s="235" customFormat="1" ht="4.5" customHeight="1">
      <c r="A122" s="466"/>
      <c r="B122" s="498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441"/>
      <c r="AO122" s="466"/>
      <c r="AP122" s="466"/>
      <c r="AQ122" s="466"/>
      <c r="AR122" s="466"/>
      <c r="AS122" s="466"/>
      <c r="AT122" s="466"/>
      <c r="AU122" s="466"/>
      <c r="AV122" s="466"/>
      <c r="AW122" s="466"/>
      <c r="AX122" s="466"/>
      <c r="AY122" s="466"/>
      <c r="AZ122" s="466"/>
    </row>
    <row r="123" spans="2:40" s="466" customFormat="1" ht="11.25" customHeight="1">
      <c r="B123" s="498"/>
      <c r="C123" s="235" t="s">
        <v>197</v>
      </c>
      <c r="D123" s="235"/>
      <c r="E123" s="235"/>
      <c r="F123" s="235"/>
      <c r="G123" s="224"/>
      <c r="H123" s="224"/>
      <c r="I123" s="541"/>
      <c r="J123" s="435"/>
      <c r="K123" s="435"/>
      <c r="L123" s="435"/>
      <c r="M123" s="435"/>
      <c r="N123" s="435"/>
      <c r="O123" s="435"/>
      <c r="P123" s="435"/>
      <c r="Q123" s="435"/>
      <c r="R123" s="435"/>
      <c r="S123" s="435"/>
      <c r="T123" s="435"/>
      <c r="U123" s="435"/>
      <c r="V123" s="435"/>
      <c r="W123" s="435"/>
      <c r="X123" s="435"/>
      <c r="Y123" s="435"/>
      <c r="Z123" s="435"/>
      <c r="AA123" s="435"/>
      <c r="AB123" s="435"/>
      <c r="AC123" s="436"/>
      <c r="AD123" s="235"/>
      <c r="AE123" s="541"/>
      <c r="AF123" s="435"/>
      <c r="AG123" s="435"/>
      <c r="AH123" s="435"/>
      <c r="AI123" s="435"/>
      <c r="AJ123" s="435"/>
      <c r="AK123" s="435"/>
      <c r="AL123" s="435"/>
      <c r="AM123" s="436"/>
      <c r="AN123" s="499"/>
    </row>
    <row r="124" spans="1:52" s="235" customFormat="1" ht="4.5" customHeight="1">
      <c r="A124" s="466"/>
      <c r="B124" s="498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  <c r="AA124" s="224"/>
      <c r="AB124" s="224"/>
      <c r="AC124" s="224"/>
      <c r="AD124" s="224"/>
      <c r="AE124" s="224"/>
      <c r="AF124" s="224"/>
      <c r="AG124" s="224"/>
      <c r="AH124" s="224"/>
      <c r="AI124" s="224"/>
      <c r="AJ124" s="224"/>
      <c r="AK124" s="224"/>
      <c r="AL124" s="224"/>
      <c r="AM124" s="224"/>
      <c r="AN124" s="441"/>
      <c r="AO124" s="466"/>
      <c r="AP124" s="466"/>
      <c r="AQ124" s="466"/>
      <c r="AR124" s="466"/>
      <c r="AS124" s="466"/>
      <c r="AT124" s="466"/>
      <c r="AU124" s="466"/>
      <c r="AV124" s="466"/>
      <c r="AW124" s="466"/>
      <c r="AX124" s="466"/>
      <c r="AY124" s="466"/>
      <c r="AZ124" s="466"/>
    </row>
    <row r="125" spans="2:40" s="466" customFormat="1" ht="11.25" customHeight="1">
      <c r="B125" s="498"/>
      <c r="C125" s="235" t="s">
        <v>198</v>
      </c>
      <c r="D125" s="235"/>
      <c r="E125" s="235"/>
      <c r="F125" s="235"/>
      <c r="G125" s="224"/>
      <c r="H125" s="224"/>
      <c r="I125" s="541"/>
      <c r="J125" s="435"/>
      <c r="K125" s="435"/>
      <c r="L125" s="435"/>
      <c r="M125" s="435"/>
      <c r="N125" s="435"/>
      <c r="O125" s="435"/>
      <c r="P125" s="435"/>
      <c r="Q125" s="435"/>
      <c r="R125" s="435"/>
      <c r="S125" s="435"/>
      <c r="T125" s="435"/>
      <c r="U125" s="435"/>
      <c r="V125" s="435"/>
      <c r="W125" s="435"/>
      <c r="X125" s="435"/>
      <c r="Y125" s="435"/>
      <c r="Z125" s="435"/>
      <c r="AA125" s="435"/>
      <c r="AB125" s="435"/>
      <c r="AC125" s="436"/>
      <c r="AD125" s="235"/>
      <c r="AE125" s="541"/>
      <c r="AF125" s="435"/>
      <c r="AG125" s="435"/>
      <c r="AH125" s="435"/>
      <c r="AI125" s="435"/>
      <c r="AJ125" s="435"/>
      <c r="AK125" s="435"/>
      <c r="AL125" s="435"/>
      <c r="AM125" s="436"/>
      <c r="AN125" s="499"/>
    </row>
    <row r="126" spans="1:52" s="235" customFormat="1" ht="4.5" customHeight="1">
      <c r="A126" s="466"/>
      <c r="B126" s="498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  <c r="AA126" s="224"/>
      <c r="AB126" s="224"/>
      <c r="AC126" s="224"/>
      <c r="AD126" s="224"/>
      <c r="AE126" s="224"/>
      <c r="AF126" s="224"/>
      <c r="AG126" s="224"/>
      <c r="AH126" s="224"/>
      <c r="AI126" s="224"/>
      <c r="AJ126" s="224"/>
      <c r="AK126" s="224"/>
      <c r="AL126" s="224"/>
      <c r="AM126" s="224"/>
      <c r="AN126" s="441"/>
      <c r="AO126" s="466"/>
      <c r="AP126" s="466"/>
      <c r="AQ126" s="466"/>
      <c r="AR126" s="466"/>
      <c r="AS126" s="466"/>
      <c r="AT126" s="466"/>
      <c r="AU126" s="466"/>
      <c r="AV126" s="466"/>
      <c r="AW126" s="466"/>
      <c r="AX126" s="466"/>
      <c r="AY126" s="466"/>
      <c r="AZ126" s="466"/>
    </row>
    <row r="127" spans="2:40" s="466" customFormat="1" ht="11.25" customHeight="1">
      <c r="B127" s="498"/>
      <c r="C127" s="235" t="s">
        <v>199</v>
      </c>
      <c r="D127" s="235"/>
      <c r="E127" s="235"/>
      <c r="F127" s="235"/>
      <c r="G127" s="224"/>
      <c r="H127" s="224"/>
      <c r="I127" s="541"/>
      <c r="J127" s="435"/>
      <c r="K127" s="435"/>
      <c r="L127" s="435"/>
      <c r="M127" s="435"/>
      <c r="N127" s="435"/>
      <c r="O127" s="435"/>
      <c r="P127" s="435"/>
      <c r="Q127" s="435"/>
      <c r="R127" s="435"/>
      <c r="S127" s="435"/>
      <c r="T127" s="435"/>
      <c r="U127" s="435"/>
      <c r="V127" s="435"/>
      <c r="W127" s="435"/>
      <c r="X127" s="435"/>
      <c r="Y127" s="435"/>
      <c r="Z127" s="435"/>
      <c r="AA127" s="435"/>
      <c r="AB127" s="435"/>
      <c r="AC127" s="436"/>
      <c r="AD127" s="235"/>
      <c r="AE127" s="541"/>
      <c r="AF127" s="435"/>
      <c r="AG127" s="435"/>
      <c r="AH127" s="435"/>
      <c r="AI127" s="435"/>
      <c r="AJ127" s="435"/>
      <c r="AK127" s="435"/>
      <c r="AL127" s="435"/>
      <c r="AM127" s="436"/>
      <c r="AN127" s="499"/>
    </row>
    <row r="128" spans="2:40" s="466" customFormat="1" ht="4.5" customHeight="1">
      <c r="B128" s="498"/>
      <c r="C128" s="235"/>
      <c r="D128" s="235"/>
      <c r="E128" s="235"/>
      <c r="F128" s="235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  <c r="AA128" s="224"/>
      <c r="AB128" s="224"/>
      <c r="AC128" s="224"/>
      <c r="AD128" s="224"/>
      <c r="AE128" s="224"/>
      <c r="AF128" s="224"/>
      <c r="AG128" s="224"/>
      <c r="AH128" s="224"/>
      <c r="AI128" s="224"/>
      <c r="AJ128" s="224"/>
      <c r="AK128" s="224"/>
      <c r="AL128" s="224"/>
      <c r="AM128" s="224"/>
      <c r="AN128" s="441"/>
    </row>
    <row r="129" spans="2:40" s="466" customFormat="1" ht="11.25" customHeight="1">
      <c r="B129" s="498"/>
      <c r="C129" s="235" t="s">
        <v>79</v>
      </c>
      <c r="D129" s="235"/>
      <c r="E129" s="235"/>
      <c r="F129" s="235"/>
      <c r="G129" s="224"/>
      <c r="H129" s="224"/>
      <c r="I129" s="541"/>
      <c r="J129" s="435"/>
      <c r="K129" s="435"/>
      <c r="L129" s="435"/>
      <c r="M129" s="435"/>
      <c r="N129" s="435"/>
      <c r="O129" s="435"/>
      <c r="P129" s="435"/>
      <c r="Q129" s="435"/>
      <c r="R129" s="435"/>
      <c r="S129" s="435"/>
      <c r="T129" s="435"/>
      <c r="U129" s="435"/>
      <c r="V129" s="435"/>
      <c r="W129" s="435"/>
      <c r="X129" s="435"/>
      <c r="Y129" s="435"/>
      <c r="Z129" s="435"/>
      <c r="AA129" s="435"/>
      <c r="AB129" s="435"/>
      <c r="AC129" s="436"/>
      <c r="AD129" s="235"/>
      <c r="AE129" s="541"/>
      <c r="AF129" s="435"/>
      <c r="AG129" s="435"/>
      <c r="AH129" s="435"/>
      <c r="AI129" s="435"/>
      <c r="AJ129" s="435"/>
      <c r="AK129" s="435"/>
      <c r="AL129" s="435"/>
      <c r="AM129" s="436"/>
      <c r="AN129" s="499"/>
    </row>
    <row r="130" spans="2:40" s="466" customFormat="1" ht="4.5" customHeight="1">
      <c r="B130" s="498"/>
      <c r="C130" s="235"/>
      <c r="D130" s="235"/>
      <c r="E130" s="235"/>
      <c r="F130" s="235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  <c r="AA130" s="224"/>
      <c r="AB130" s="224"/>
      <c r="AC130" s="224"/>
      <c r="AD130" s="224"/>
      <c r="AE130" s="224"/>
      <c r="AF130" s="224"/>
      <c r="AG130" s="224"/>
      <c r="AH130" s="224"/>
      <c r="AI130" s="224"/>
      <c r="AJ130" s="224"/>
      <c r="AK130" s="224"/>
      <c r="AL130" s="224"/>
      <c r="AM130" s="224"/>
      <c r="AN130" s="441"/>
    </row>
    <row r="131" spans="1:52" s="235" customFormat="1" ht="11.25" customHeight="1">
      <c r="A131" s="466"/>
      <c r="B131" s="498"/>
      <c r="C131" s="235" t="s">
        <v>200</v>
      </c>
      <c r="G131" s="224"/>
      <c r="H131" s="224"/>
      <c r="I131" s="541"/>
      <c r="J131" s="435"/>
      <c r="K131" s="435"/>
      <c r="L131" s="435"/>
      <c r="M131" s="435"/>
      <c r="N131" s="435"/>
      <c r="O131" s="435"/>
      <c r="P131" s="435"/>
      <c r="Q131" s="435"/>
      <c r="R131" s="435"/>
      <c r="S131" s="435"/>
      <c r="T131" s="435"/>
      <c r="U131" s="435"/>
      <c r="V131" s="435"/>
      <c r="W131" s="435"/>
      <c r="X131" s="435"/>
      <c r="Y131" s="435"/>
      <c r="Z131" s="435"/>
      <c r="AA131" s="435"/>
      <c r="AB131" s="435"/>
      <c r="AC131" s="436"/>
      <c r="AE131" s="541"/>
      <c r="AF131" s="435"/>
      <c r="AG131" s="435"/>
      <c r="AH131" s="435"/>
      <c r="AI131" s="435"/>
      <c r="AJ131" s="435"/>
      <c r="AK131" s="435"/>
      <c r="AL131" s="435"/>
      <c r="AM131" s="436"/>
      <c r="AN131" s="499"/>
      <c r="AO131" s="466"/>
      <c r="AP131" s="466"/>
      <c r="AQ131" s="466"/>
      <c r="AR131" s="466"/>
      <c r="AS131" s="466"/>
      <c r="AT131" s="466"/>
      <c r="AU131" s="466"/>
      <c r="AV131" s="466"/>
      <c r="AW131" s="466"/>
      <c r="AX131" s="466"/>
      <c r="AY131" s="466"/>
      <c r="AZ131" s="466"/>
    </row>
    <row r="132" spans="2:40" s="466" customFormat="1" ht="4.5" customHeight="1">
      <c r="B132" s="498"/>
      <c r="C132" s="235"/>
      <c r="D132" s="235"/>
      <c r="E132" s="235"/>
      <c r="F132" s="235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  <c r="Z132" s="224"/>
      <c r="AA132" s="224"/>
      <c r="AB132" s="224"/>
      <c r="AC132" s="224"/>
      <c r="AD132" s="224"/>
      <c r="AE132" s="224"/>
      <c r="AF132" s="224"/>
      <c r="AG132" s="224"/>
      <c r="AH132" s="224"/>
      <c r="AI132" s="224"/>
      <c r="AJ132" s="224"/>
      <c r="AK132" s="224"/>
      <c r="AL132" s="224"/>
      <c r="AM132" s="224"/>
      <c r="AN132" s="441"/>
    </row>
    <row r="133" spans="1:52" s="235" customFormat="1" ht="11.25" customHeight="1">
      <c r="A133" s="466"/>
      <c r="B133" s="498"/>
      <c r="C133" s="235" t="s">
        <v>201</v>
      </c>
      <c r="G133" s="224"/>
      <c r="H133" s="224"/>
      <c r="I133" s="541" t="s">
        <v>202</v>
      </c>
      <c r="J133" s="435"/>
      <c r="K133" s="435"/>
      <c r="L133" s="435"/>
      <c r="M133" s="435"/>
      <c r="N133" s="435"/>
      <c r="O133" s="435"/>
      <c r="P133" s="435"/>
      <c r="Q133" s="435"/>
      <c r="R133" s="435"/>
      <c r="S133" s="435"/>
      <c r="T133" s="435"/>
      <c r="U133" s="435"/>
      <c r="V133" s="435"/>
      <c r="W133" s="435"/>
      <c r="X133" s="435"/>
      <c r="Y133" s="435"/>
      <c r="Z133" s="435"/>
      <c r="AA133" s="435"/>
      <c r="AB133" s="435"/>
      <c r="AC133" s="436"/>
      <c r="AE133" s="541" t="s">
        <v>203</v>
      </c>
      <c r="AF133" s="435"/>
      <c r="AG133" s="435"/>
      <c r="AH133" s="435"/>
      <c r="AI133" s="435"/>
      <c r="AJ133" s="435"/>
      <c r="AK133" s="435"/>
      <c r="AL133" s="435"/>
      <c r="AM133" s="436"/>
      <c r="AN133" s="499"/>
      <c r="AO133" s="466"/>
      <c r="AP133" s="466"/>
      <c r="AQ133" s="466"/>
      <c r="AR133" s="466"/>
      <c r="AS133" s="466"/>
      <c r="AT133" s="466"/>
      <c r="AU133" s="466"/>
      <c r="AV133" s="466"/>
      <c r="AW133" s="466"/>
      <c r="AX133" s="466"/>
      <c r="AY133" s="466"/>
      <c r="AZ133" s="466"/>
    </row>
    <row r="134" spans="2:40" s="466" customFormat="1" ht="4.5" customHeight="1">
      <c r="B134" s="498"/>
      <c r="C134" s="235"/>
      <c r="D134" s="235"/>
      <c r="E134" s="235"/>
      <c r="F134" s="235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  <c r="AF134" s="224"/>
      <c r="AG134" s="224"/>
      <c r="AH134" s="224"/>
      <c r="AI134" s="224"/>
      <c r="AJ134" s="224"/>
      <c r="AK134" s="224"/>
      <c r="AL134" s="224"/>
      <c r="AM134" s="224"/>
      <c r="AN134" s="441"/>
    </row>
    <row r="135" spans="1:52" s="235" customFormat="1" ht="11.25" customHeight="1">
      <c r="A135" s="466"/>
      <c r="B135" s="498"/>
      <c r="C135" s="235" t="s">
        <v>204</v>
      </c>
      <c r="G135" s="224"/>
      <c r="H135" s="224"/>
      <c r="I135" s="541" t="s">
        <v>202</v>
      </c>
      <c r="J135" s="435"/>
      <c r="K135" s="435"/>
      <c r="L135" s="435"/>
      <c r="M135" s="435"/>
      <c r="N135" s="435"/>
      <c r="O135" s="435"/>
      <c r="P135" s="435"/>
      <c r="Q135" s="435"/>
      <c r="R135" s="435"/>
      <c r="S135" s="435"/>
      <c r="T135" s="435"/>
      <c r="U135" s="435"/>
      <c r="V135" s="435"/>
      <c r="W135" s="435"/>
      <c r="X135" s="435"/>
      <c r="Y135" s="435"/>
      <c r="Z135" s="435"/>
      <c r="AA135" s="435"/>
      <c r="AB135" s="435"/>
      <c r="AC135" s="436"/>
      <c r="AE135" s="541" t="s">
        <v>203</v>
      </c>
      <c r="AF135" s="435"/>
      <c r="AG135" s="435"/>
      <c r="AH135" s="435"/>
      <c r="AI135" s="435"/>
      <c r="AJ135" s="435"/>
      <c r="AK135" s="435"/>
      <c r="AL135" s="435"/>
      <c r="AM135" s="436"/>
      <c r="AN135" s="499"/>
      <c r="AO135" s="466"/>
      <c r="AP135" s="466"/>
      <c r="AQ135" s="466"/>
      <c r="AR135" s="466"/>
      <c r="AS135" s="466"/>
      <c r="AT135" s="466"/>
      <c r="AU135" s="466"/>
      <c r="AV135" s="466"/>
      <c r="AW135" s="466"/>
      <c r="AX135" s="466"/>
      <c r="AY135" s="466"/>
      <c r="AZ135" s="466"/>
    </row>
    <row r="136" spans="2:40" s="466" customFormat="1" ht="4.5" customHeight="1">
      <c r="B136" s="498"/>
      <c r="C136" s="235"/>
      <c r="D136" s="235"/>
      <c r="E136" s="235"/>
      <c r="F136" s="235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  <c r="AF136" s="224"/>
      <c r="AG136" s="224"/>
      <c r="AH136" s="224"/>
      <c r="AI136" s="224"/>
      <c r="AJ136" s="224"/>
      <c r="AK136" s="224"/>
      <c r="AL136" s="224"/>
      <c r="AM136" s="224"/>
      <c r="AN136" s="441"/>
    </row>
    <row r="137" spans="1:52" s="235" customFormat="1" ht="11.25" customHeight="1">
      <c r="A137" s="466"/>
      <c r="B137" s="498"/>
      <c r="C137" s="235" t="s">
        <v>205</v>
      </c>
      <c r="G137" s="224"/>
      <c r="H137" s="224"/>
      <c r="I137" s="541" t="s">
        <v>202</v>
      </c>
      <c r="J137" s="435"/>
      <c r="K137" s="435"/>
      <c r="L137" s="435"/>
      <c r="M137" s="435"/>
      <c r="N137" s="435"/>
      <c r="O137" s="435"/>
      <c r="P137" s="435"/>
      <c r="Q137" s="435"/>
      <c r="R137" s="435"/>
      <c r="S137" s="435"/>
      <c r="T137" s="435"/>
      <c r="U137" s="435"/>
      <c r="V137" s="435"/>
      <c r="W137" s="435"/>
      <c r="X137" s="435"/>
      <c r="Y137" s="435"/>
      <c r="Z137" s="435"/>
      <c r="AA137" s="435"/>
      <c r="AB137" s="435"/>
      <c r="AC137" s="436"/>
      <c r="AE137" s="541" t="s">
        <v>203</v>
      </c>
      <c r="AF137" s="435"/>
      <c r="AG137" s="435"/>
      <c r="AH137" s="435"/>
      <c r="AI137" s="435"/>
      <c r="AJ137" s="435"/>
      <c r="AK137" s="435"/>
      <c r="AL137" s="435"/>
      <c r="AM137" s="436"/>
      <c r="AN137" s="499"/>
      <c r="AO137" s="466"/>
      <c r="AP137" s="466"/>
      <c r="AQ137" s="466"/>
      <c r="AR137" s="466"/>
      <c r="AS137" s="466"/>
      <c r="AT137" s="466"/>
      <c r="AU137" s="466"/>
      <c r="AV137" s="466"/>
      <c r="AW137" s="466"/>
      <c r="AX137" s="466"/>
      <c r="AY137" s="466"/>
      <c r="AZ137" s="466"/>
    </row>
    <row r="138" spans="2:40" s="466" customFormat="1" ht="4.5" customHeight="1">
      <c r="B138" s="498"/>
      <c r="C138" s="235"/>
      <c r="D138" s="235"/>
      <c r="E138" s="235"/>
      <c r="F138" s="235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  <c r="AA138" s="224"/>
      <c r="AB138" s="224"/>
      <c r="AC138" s="224"/>
      <c r="AD138" s="224"/>
      <c r="AE138" s="224"/>
      <c r="AF138" s="224"/>
      <c r="AG138" s="224"/>
      <c r="AH138" s="224"/>
      <c r="AI138" s="224"/>
      <c r="AJ138" s="224"/>
      <c r="AK138" s="224"/>
      <c r="AL138" s="224"/>
      <c r="AM138" s="224"/>
      <c r="AN138" s="441"/>
    </row>
    <row r="139" spans="1:52" s="235" customFormat="1" ht="11.25" customHeight="1">
      <c r="A139" s="466"/>
      <c r="B139" s="498"/>
      <c r="C139" s="235" t="s">
        <v>206</v>
      </c>
      <c r="G139" s="224"/>
      <c r="H139" s="224"/>
      <c r="I139" s="541" t="s">
        <v>202</v>
      </c>
      <c r="J139" s="435"/>
      <c r="K139" s="435"/>
      <c r="L139" s="435"/>
      <c r="M139" s="435"/>
      <c r="N139" s="435"/>
      <c r="O139" s="435"/>
      <c r="P139" s="435"/>
      <c r="Q139" s="435"/>
      <c r="R139" s="435"/>
      <c r="S139" s="435"/>
      <c r="T139" s="435"/>
      <c r="U139" s="435"/>
      <c r="V139" s="435"/>
      <c r="W139" s="435"/>
      <c r="X139" s="435"/>
      <c r="Y139" s="435"/>
      <c r="Z139" s="435"/>
      <c r="AA139" s="435"/>
      <c r="AB139" s="435"/>
      <c r="AC139" s="436"/>
      <c r="AE139" s="541" t="s">
        <v>203</v>
      </c>
      <c r="AF139" s="435"/>
      <c r="AG139" s="435"/>
      <c r="AH139" s="435"/>
      <c r="AI139" s="435"/>
      <c r="AJ139" s="435"/>
      <c r="AK139" s="435"/>
      <c r="AL139" s="435"/>
      <c r="AM139" s="436"/>
      <c r="AN139" s="499"/>
      <c r="AO139" s="466"/>
      <c r="AP139" s="466"/>
      <c r="AQ139" s="466"/>
      <c r="AR139" s="466"/>
      <c r="AS139" s="466"/>
      <c r="AT139" s="466"/>
      <c r="AU139" s="466"/>
      <c r="AV139" s="466"/>
      <c r="AW139" s="466"/>
      <c r="AX139" s="466"/>
      <c r="AY139" s="466"/>
      <c r="AZ139" s="466"/>
    </row>
    <row r="140" spans="2:40" s="466" customFormat="1" ht="4.5" customHeight="1">
      <c r="B140" s="498"/>
      <c r="C140" s="235"/>
      <c r="D140" s="235"/>
      <c r="E140" s="235"/>
      <c r="F140" s="235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  <c r="AB140" s="224"/>
      <c r="AC140" s="224"/>
      <c r="AD140" s="224"/>
      <c r="AE140" s="224"/>
      <c r="AF140" s="224"/>
      <c r="AG140" s="224"/>
      <c r="AH140" s="224"/>
      <c r="AI140" s="224"/>
      <c r="AJ140" s="224"/>
      <c r="AK140" s="224"/>
      <c r="AL140" s="224"/>
      <c r="AM140" s="224"/>
      <c r="AN140" s="441"/>
    </row>
    <row r="141" spans="1:52" s="235" customFormat="1" ht="11.25" customHeight="1">
      <c r="A141" s="466"/>
      <c r="B141" s="498"/>
      <c r="C141" s="235" t="s">
        <v>207</v>
      </c>
      <c r="G141" s="224"/>
      <c r="H141" s="224"/>
      <c r="I141" s="541"/>
      <c r="J141" s="435"/>
      <c r="K141" s="435"/>
      <c r="L141" s="435"/>
      <c r="M141" s="435"/>
      <c r="N141" s="435"/>
      <c r="O141" s="435"/>
      <c r="P141" s="435"/>
      <c r="Q141" s="435"/>
      <c r="R141" s="435"/>
      <c r="S141" s="435"/>
      <c r="T141" s="435"/>
      <c r="U141" s="435"/>
      <c r="V141" s="435"/>
      <c r="W141" s="435"/>
      <c r="X141" s="435"/>
      <c r="Y141" s="435"/>
      <c r="Z141" s="435"/>
      <c r="AA141" s="435"/>
      <c r="AB141" s="435"/>
      <c r="AC141" s="436"/>
      <c r="AE141" s="541"/>
      <c r="AF141" s="435"/>
      <c r="AG141" s="435"/>
      <c r="AH141" s="435"/>
      <c r="AI141" s="435"/>
      <c r="AJ141" s="435"/>
      <c r="AK141" s="435"/>
      <c r="AL141" s="435"/>
      <c r="AM141" s="436"/>
      <c r="AN141" s="499"/>
      <c r="AO141" s="466"/>
      <c r="AP141" s="466"/>
      <c r="AQ141" s="466"/>
      <c r="AR141" s="466"/>
      <c r="AS141" s="466"/>
      <c r="AT141" s="466"/>
      <c r="AU141" s="466"/>
      <c r="AV141" s="466"/>
      <c r="AW141" s="466"/>
      <c r="AX141" s="466"/>
      <c r="AY141" s="466"/>
      <c r="AZ141" s="466"/>
    </row>
    <row r="142" spans="2:40" s="466" customFormat="1" ht="4.5" customHeight="1">
      <c r="B142" s="498"/>
      <c r="C142" s="235"/>
      <c r="D142" s="235"/>
      <c r="E142" s="235"/>
      <c r="F142" s="235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  <c r="AI142" s="224"/>
      <c r="AJ142" s="224"/>
      <c r="AK142" s="224"/>
      <c r="AL142" s="224"/>
      <c r="AM142" s="224"/>
      <c r="AN142" s="441"/>
    </row>
    <row r="143" spans="1:52" s="235" customFormat="1" ht="11.25" customHeight="1">
      <c r="A143" s="466"/>
      <c r="B143" s="498"/>
      <c r="C143" s="235" t="s">
        <v>208</v>
      </c>
      <c r="G143" s="224"/>
      <c r="H143" s="224"/>
      <c r="I143" s="541"/>
      <c r="J143" s="435"/>
      <c r="K143" s="435"/>
      <c r="L143" s="435"/>
      <c r="M143" s="435"/>
      <c r="N143" s="435"/>
      <c r="O143" s="435"/>
      <c r="P143" s="435"/>
      <c r="Q143" s="435"/>
      <c r="R143" s="435"/>
      <c r="S143" s="435"/>
      <c r="T143" s="435"/>
      <c r="U143" s="435"/>
      <c r="V143" s="435"/>
      <c r="W143" s="435"/>
      <c r="X143" s="435"/>
      <c r="Y143" s="435"/>
      <c r="Z143" s="435"/>
      <c r="AA143" s="435"/>
      <c r="AB143" s="435"/>
      <c r="AC143" s="436"/>
      <c r="AE143" s="541"/>
      <c r="AF143" s="435"/>
      <c r="AG143" s="435"/>
      <c r="AH143" s="435"/>
      <c r="AI143" s="435"/>
      <c r="AJ143" s="435"/>
      <c r="AK143" s="435"/>
      <c r="AL143" s="435"/>
      <c r="AM143" s="436"/>
      <c r="AN143" s="499"/>
      <c r="AO143" s="466"/>
      <c r="AP143" s="466"/>
      <c r="AQ143" s="466"/>
      <c r="AR143" s="466"/>
      <c r="AS143" s="466"/>
      <c r="AT143" s="466"/>
      <c r="AU143" s="466"/>
      <c r="AV143" s="466"/>
      <c r="AW143" s="466"/>
      <c r="AX143" s="466"/>
      <c r="AY143" s="466"/>
      <c r="AZ143" s="466"/>
    </row>
    <row r="144" spans="2:40" s="466" customFormat="1" ht="4.5" customHeight="1">
      <c r="B144" s="498"/>
      <c r="C144" s="235"/>
      <c r="D144" s="235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  <c r="R144" s="235"/>
      <c r="S144" s="235"/>
      <c r="T144" s="235"/>
      <c r="U144" s="235"/>
      <c r="V144" s="235"/>
      <c r="W144" s="235"/>
      <c r="X144" s="235"/>
      <c r="Y144" s="235"/>
      <c r="Z144" s="235"/>
      <c r="AA144" s="235"/>
      <c r="AB144" s="235"/>
      <c r="AC144" s="235"/>
      <c r="AD144" s="235"/>
      <c r="AE144" s="235"/>
      <c r="AF144" s="235"/>
      <c r="AG144" s="235"/>
      <c r="AH144" s="235"/>
      <c r="AI144" s="235"/>
      <c r="AJ144" s="235"/>
      <c r="AK144" s="235"/>
      <c r="AL144" s="235"/>
      <c r="AM144" s="235"/>
      <c r="AN144" s="499"/>
    </row>
    <row r="145" spans="1:52" s="235" customFormat="1" ht="11.25" customHeight="1">
      <c r="A145" s="466"/>
      <c r="B145" s="498"/>
      <c r="C145" s="235" t="s">
        <v>209</v>
      </c>
      <c r="G145" s="224"/>
      <c r="H145" s="224"/>
      <c r="I145" s="541"/>
      <c r="J145" s="435"/>
      <c r="K145" s="435"/>
      <c r="L145" s="435"/>
      <c r="M145" s="435"/>
      <c r="N145" s="435"/>
      <c r="O145" s="435"/>
      <c r="P145" s="435"/>
      <c r="Q145" s="435"/>
      <c r="R145" s="435"/>
      <c r="S145" s="435"/>
      <c r="T145" s="435"/>
      <c r="U145" s="435"/>
      <c r="V145" s="435"/>
      <c r="W145" s="435"/>
      <c r="X145" s="435"/>
      <c r="Y145" s="435"/>
      <c r="Z145" s="435"/>
      <c r="AA145" s="435"/>
      <c r="AB145" s="435"/>
      <c r="AC145" s="436"/>
      <c r="AE145" s="541"/>
      <c r="AF145" s="435"/>
      <c r="AG145" s="435"/>
      <c r="AH145" s="435"/>
      <c r="AI145" s="435"/>
      <c r="AJ145" s="435"/>
      <c r="AK145" s="435"/>
      <c r="AL145" s="435"/>
      <c r="AM145" s="436"/>
      <c r="AN145" s="499"/>
      <c r="AO145" s="466"/>
      <c r="AP145" s="466"/>
      <c r="AQ145" s="466"/>
      <c r="AR145" s="466"/>
      <c r="AS145" s="466"/>
      <c r="AT145" s="466"/>
      <c r="AU145" s="466"/>
      <c r="AV145" s="466"/>
      <c r="AW145" s="466"/>
      <c r="AX145" s="466"/>
      <c r="AY145" s="466"/>
      <c r="AZ145" s="466"/>
    </row>
    <row r="146" spans="2:40" s="466" customFormat="1" ht="4.5" customHeight="1">
      <c r="B146" s="498"/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5"/>
      <c r="Z146" s="235"/>
      <c r="AA146" s="235"/>
      <c r="AB146" s="235"/>
      <c r="AC146" s="235"/>
      <c r="AD146" s="235"/>
      <c r="AE146" s="235"/>
      <c r="AF146" s="235"/>
      <c r="AG146" s="235"/>
      <c r="AH146" s="235"/>
      <c r="AI146" s="235"/>
      <c r="AJ146" s="235"/>
      <c r="AK146" s="235"/>
      <c r="AL146" s="235"/>
      <c r="AM146" s="235"/>
      <c r="AN146" s="499"/>
    </row>
    <row r="147" spans="1:52" s="235" customFormat="1" ht="11.25" customHeight="1">
      <c r="A147" s="466"/>
      <c r="B147" s="498"/>
      <c r="C147" s="235" t="s">
        <v>210</v>
      </c>
      <c r="G147" s="224"/>
      <c r="H147" s="224"/>
      <c r="I147" s="541" t="s">
        <v>211</v>
      </c>
      <c r="J147" s="435"/>
      <c r="K147" s="435"/>
      <c r="L147" s="435"/>
      <c r="M147" s="435"/>
      <c r="N147" s="435"/>
      <c r="O147" s="435"/>
      <c r="P147" s="435"/>
      <c r="Q147" s="435"/>
      <c r="R147" s="435"/>
      <c r="S147" s="435"/>
      <c r="T147" s="435"/>
      <c r="U147" s="435"/>
      <c r="V147" s="435"/>
      <c r="W147" s="435"/>
      <c r="X147" s="435"/>
      <c r="Y147" s="435"/>
      <c r="Z147" s="435"/>
      <c r="AA147" s="435"/>
      <c r="AB147" s="435"/>
      <c r="AC147" s="436"/>
      <c r="AE147" s="541" t="s">
        <v>116</v>
      </c>
      <c r="AF147" s="435"/>
      <c r="AG147" s="435"/>
      <c r="AH147" s="435"/>
      <c r="AI147" s="435"/>
      <c r="AJ147" s="435"/>
      <c r="AK147" s="435"/>
      <c r="AL147" s="435"/>
      <c r="AM147" s="436"/>
      <c r="AN147" s="499"/>
      <c r="AO147" s="466"/>
      <c r="AP147" s="466"/>
      <c r="AQ147" s="466"/>
      <c r="AR147" s="466"/>
      <c r="AS147" s="466"/>
      <c r="AT147" s="466"/>
      <c r="AU147" s="466"/>
      <c r="AV147" s="466"/>
      <c r="AW147" s="466"/>
      <c r="AX147" s="466"/>
      <c r="AY147" s="466"/>
      <c r="AZ147" s="466"/>
    </row>
    <row r="148" spans="2:40" s="466" customFormat="1" ht="4.5" customHeight="1">
      <c r="B148" s="498"/>
      <c r="C148" s="235"/>
      <c r="D148" s="235"/>
      <c r="E148" s="235"/>
      <c r="F148" s="235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  <c r="AA148" s="224"/>
      <c r="AB148" s="224"/>
      <c r="AC148" s="224"/>
      <c r="AD148" s="224"/>
      <c r="AE148" s="224"/>
      <c r="AF148" s="224"/>
      <c r="AG148" s="224"/>
      <c r="AH148" s="224"/>
      <c r="AI148" s="224"/>
      <c r="AJ148" s="224"/>
      <c r="AK148" s="224"/>
      <c r="AL148" s="224"/>
      <c r="AM148" s="224"/>
      <c r="AN148" s="499"/>
    </row>
    <row r="149" spans="1:52" s="235" customFormat="1" ht="11.25" customHeight="1">
      <c r="A149" s="466"/>
      <c r="B149" s="498"/>
      <c r="C149" s="235" t="s">
        <v>212</v>
      </c>
      <c r="G149" s="224"/>
      <c r="H149" s="224"/>
      <c r="I149" s="541"/>
      <c r="J149" s="435"/>
      <c r="K149" s="435"/>
      <c r="L149" s="435"/>
      <c r="M149" s="435"/>
      <c r="N149" s="435"/>
      <c r="O149" s="435"/>
      <c r="P149" s="435"/>
      <c r="Q149" s="435"/>
      <c r="R149" s="435"/>
      <c r="S149" s="435"/>
      <c r="T149" s="435"/>
      <c r="U149" s="435"/>
      <c r="V149" s="435"/>
      <c r="W149" s="435"/>
      <c r="X149" s="435"/>
      <c r="Y149" s="435"/>
      <c r="Z149" s="435"/>
      <c r="AA149" s="435"/>
      <c r="AB149" s="435"/>
      <c r="AC149" s="436"/>
      <c r="AE149" s="541"/>
      <c r="AF149" s="435"/>
      <c r="AG149" s="435"/>
      <c r="AH149" s="435"/>
      <c r="AI149" s="435"/>
      <c r="AJ149" s="435"/>
      <c r="AK149" s="435"/>
      <c r="AL149" s="435"/>
      <c r="AM149" s="436"/>
      <c r="AN149" s="499"/>
      <c r="AO149" s="466"/>
      <c r="AP149" s="466"/>
      <c r="AQ149" s="466"/>
      <c r="AR149" s="466"/>
      <c r="AS149" s="466"/>
      <c r="AT149" s="466"/>
      <c r="AU149" s="466"/>
      <c r="AV149" s="466"/>
      <c r="AW149" s="466"/>
      <c r="AX149" s="466"/>
      <c r="AY149" s="466"/>
      <c r="AZ149" s="466"/>
    </row>
    <row r="150" spans="2:40" s="466" customFormat="1" ht="4.5" customHeight="1">
      <c r="B150" s="498"/>
      <c r="C150" s="235"/>
      <c r="D150" s="235"/>
      <c r="E150" s="235"/>
      <c r="F150" s="235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  <c r="AA150" s="224"/>
      <c r="AB150" s="224"/>
      <c r="AC150" s="224"/>
      <c r="AD150" s="224"/>
      <c r="AE150" s="224"/>
      <c r="AF150" s="224"/>
      <c r="AG150" s="224"/>
      <c r="AH150" s="224"/>
      <c r="AI150" s="224"/>
      <c r="AJ150" s="224"/>
      <c r="AK150" s="224"/>
      <c r="AL150" s="224"/>
      <c r="AM150" s="224"/>
      <c r="AN150" s="499"/>
    </row>
    <row r="151" spans="1:52" s="235" customFormat="1" ht="11.25" customHeight="1">
      <c r="A151" s="466"/>
      <c r="B151" s="498"/>
      <c r="C151" s="235" t="s">
        <v>213</v>
      </c>
      <c r="G151" s="224"/>
      <c r="H151" s="224"/>
      <c r="I151" s="541"/>
      <c r="J151" s="435"/>
      <c r="K151" s="435"/>
      <c r="L151" s="435"/>
      <c r="M151" s="435"/>
      <c r="N151" s="435"/>
      <c r="O151" s="435"/>
      <c r="P151" s="435"/>
      <c r="Q151" s="435"/>
      <c r="R151" s="435"/>
      <c r="S151" s="435"/>
      <c r="T151" s="435"/>
      <c r="U151" s="435"/>
      <c r="V151" s="435"/>
      <c r="W151" s="435"/>
      <c r="X151" s="435"/>
      <c r="Y151" s="435"/>
      <c r="Z151" s="435"/>
      <c r="AA151" s="435"/>
      <c r="AB151" s="435"/>
      <c r="AC151" s="436"/>
      <c r="AE151" s="541"/>
      <c r="AF151" s="435"/>
      <c r="AG151" s="435"/>
      <c r="AH151" s="435"/>
      <c r="AI151" s="435"/>
      <c r="AJ151" s="435"/>
      <c r="AK151" s="435"/>
      <c r="AL151" s="435"/>
      <c r="AM151" s="436"/>
      <c r="AN151" s="499"/>
      <c r="AO151" s="466"/>
      <c r="AP151" s="466"/>
      <c r="AQ151" s="466"/>
      <c r="AR151" s="466"/>
      <c r="AS151" s="466"/>
      <c r="AT151" s="466"/>
      <c r="AU151" s="466"/>
      <c r="AV151" s="466"/>
      <c r="AW151" s="466"/>
      <c r="AX151" s="466"/>
      <c r="AY151" s="466"/>
      <c r="AZ151" s="466"/>
    </row>
    <row r="152" spans="2:40" s="466" customFormat="1" ht="4.5" customHeight="1">
      <c r="B152" s="498"/>
      <c r="C152" s="235"/>
      <c r="D152" s="235"/>
      <c r="E152" s="235"/>
      <c r="F152" s="235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/>
      <c r="AB152" s="224"/>
      <c r="AC152" s="224"/>
      <c r="AD152" s="224"/>
      <c r="AE152" s="224"/>
      <c r="AF152" s="224"/>
      <c r="AG152" s="224"/>
      <c r="AH152" s="224"/>
      <c r="AI152" s="224"/>
      <c r="AJ152" s="224"/>
      <c r="AK152" s="224"/>
      <c r="AL152" s="224"/>
      <c r="AM152" s="224"/>
      <c r="AN152" s="499"/>
    </row>
    <row r="153" spans="1:52" s="235" customFormat="1" ht="11.25" customHeight="1">
      <c r="A153" s="466"/>
      <c r="B153" s="498"/>
      <c r="C153" s="547"/>
      <c r="D153" s="515"/>
      <c r="E153" s="515"/>
      <c r="F153" s="515"/>
      <c r="G153" s="427"/>
      <c r="H153" s="224"/>
      <c r="I153" s="541"/>
      <c r="J153" s="435"/>
      <c r="K153" s="435"/>
      <c r="L153" s="435"/>
      <c r="M153" s="435"/>
      <c r="N153" s="435"/>
      <c r="O153" s="435"/>
      <c r="P153" s="435"/>
      <c r="Q153" s="435"/>
      <c r="R153" s="435"/>
      <c r="S153" s="435"/>
      <c r="T153" s="435"/>
      <c r="U153" s="435"/>
      <c r="V153" s="435"/>
      <c r="W153" s="435"/>
      <c r="X153" s="435"/>
      <c r="Y153" s="435"/>
      <c r="Z153" s="435"/>
      <c r="AA153" s="435"/>
      <c r="AB153" s="435"/>
      <c r="AC153" s="436"/>
      <c r="AE153" s="541"/>
      <c r="AF153" s="435"/>
      <c r="AG153" s="435"/>
      <c r="AH153" s="435"/>
      <c r="AI153" s="435"/>
      <c r="AJ153" s="435"/>
      <c r="AK153" s="435"/>
      <c r="AL153" s="435"/>
      <c r="AM153" s="436"/>
      <c r="AN153" s="499"/>
      <c r="AO153" s="466"/>
      <c r="AP153" s="466"/>
      <c r="AQ153" s="466"/>
      <c r="AR153" s="466"/>
      <c r="AS153" s="466"/>
      <c r="AT153" s="466"/>
      <c r="AU153" s="466"/>
      <c r="AV153" s="466"/>
      <c r="AW153" s="466"/>
      <c r="AX153" s="466"/>
      <c r="AY153" s="466"/>
      <c r="AZ153" s="466"/>
    </row>
    <row r="154" spans="2:40" s="466" customFormat="1" ht="3.75" customHeight="1">
      <c r="B154" s="434"/>
      <c r="C154" s="435"/>
      <c r="D154" s="435"/>
      <c r="E154" s="435"/>
      <c r="F154" s="435"/>
      <c r="G154" s="435"/>
      <c r="H154" s="435"/>
      <c r="I154" s="435"/>
      <c r="J154" s="435"/>
      <c r="K154" s="435"/>
      <c r="L154" s="435"/>
      <c r="M154" s="435"/>
      <c r="N154" s="435"/>
      <c r="O154" s="435"/>
      <c r="P154" s="435"/>
      <c r="Q154" s="435"/>
      <c r="R154" s="435"/>
      <c r="S154" s="435"/>
      <c r="T154" s="435"/>
      <c r="U154" s="435"/>
      <c r="V154" s="435"/>
      <c r="W154" s="435"/>
      <c r="X154" s="435"/>
      <c r="Y154" s="435"/>
      <c r="Z154" s="435"/>
      <c r="AA154" s="435"/>
      <c r="AB154" s="435"/>
      <c r="AC154" s="435"/>
      <c r="AD154" s="435"/>
      <c r="AE154" s="435"/>
      <c r="AF154" s="435"/>
      <c r="AG154" s="435"/>
      <c r="AH154" s="435"/>
      <c r="AI154" s="435"/>
      <c r="AJ154" s="435"/>
      <c r="AK154" s="435"/>
      <c r="AL154" s="435"/>
      <c r="AM154" s="435"/>
      <c r="AN154" s="436"/>
    </row>
    <row r="155" s="466" customFormat="1" ht="15.75" customHeight="1"/>
    <row r="156" spans="1:35" s="466" customFormat="1" ht="12" customHeight="1">
      <c r="A156" s="235"/>
      <c r="B156" s="514" t="s">
        <v>214</v>
      </c>
      <c r="C156"/>
      <c r="AI156" s="235"/>
    </row>
    <row r="157" s="466" customFormat="1" ht="9">
      <c r="A157" s="235"/>
    </row>
    <row r="158" spans="1:40" s="466" customFormat="1" ht="12.75">
      <c r="A158" s="235"/>
      <c r="B158" s="502" t="s">
        <v>215</v>
      </c>
      <c r="C158"/>
      <c r="AN158" s="499"/>
    </row>
    <row r="159" spans="1:40" s="466" customFormat="1" ht="9">
      <c r="A159" s="235"/>
      <c r="B159" s="498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  <c r="R159" s="235"/>
      <c r="S159" s="235"/>
      <c r="T159" s="235"/>
      <c r="U159" s="235"/>
      <c r="V159" s="235"/>
      <c r="W159" s="235"/>
      <c r="X159" s="235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  <c r="AI159" s="235"/>
      <c r="AJ159" s="235"/>
      <c r="AK159" s="235"/>
      <c r="AL159" s="235"/>
      <c r="AM159" s="235"/>
      <c r="AN159" s="499"/>
    </row>
    <row r="160" spans="1:40" s="466" customFormat="1" ht="12.75">
      <c r="A160" s="235"/>
      <c r="B160" s="498" t="s">
        <v>216</v>
      </c>
      <c r="C160" s="224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5"/>
      <c r="AC160" s="235"/>
      <c r="AD160" s="235"/>
      <c r="AE160" s="235"/>
      <c r="AF160" s="235"/>
      <c r="AG160" s="235"/>
      <c r="AH160" s="235"/>
      <c r="AI160" s="235"/>
      <c r="AJ160" s="235"/>
      <c r="AK160" s="235"/>
      <c r="AL160" s="235"/>
      <c r="AM160" s="235"/>
      <c r="AN160" s="499"/>
    </row>
    <row r="161" spans="1:40" s="466" customFormat="1" ht="12.75">
      <c r="A161" s="235"/>
      <c r="B161" s="498" t="s">
        <v>217</v>
      </c>
      <c r="C161" s="224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235"/>
      <c r="V161" s="235"/>
      <c r="W161" s="235"/>
      <c r="X161" s="235"/>
      <c r="Y161" s="235"/>
      <c r="Z161" s="235"/>
      <c r="AA161" s="235"/>
      <c r="AB161" s="235"/>
      <c r="AC161" s="235"/>
      <c r="AD161" s="235"/>
      <c r="AE161" s="235"/>
      <c r="AF161" s="235"/>
      <c r="AG161" s="235"/>
      <c r="AH161" s="235"/>
      <c r="AI161" s="235"/>
      <c r="AJ161" s="235"/>
      <c r="AK161" s="235"/>
      <c r="AL161" s="235"/>
      <c r="AM161" s="235"/>
      <c r="AN161" s="499"/>
    </row>
    <row r="162" spans="1:40" s="466" customFormat="1" ht="12.75">
      <c r="A162" s="235"/>
      <c r="B162" s="498" t="s">
        <v>218</v>
      </c>
      <c r="C162" s="224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  <c r="R162" s="235"/>
      <c r="S162" s="235"/>
      <c r="T162" s="235"/>
      <c r="U162" s="235"/>
      <c r="V162" s="235"/>
      <c r="W162" s="235"/>
      <c r="X162" s="235"/>
      <c r="Y162" s="235"/>
      <c r="Z162" s="235"/>
      <c r="AA162" s="235"/>
      <c r="AB162" s="235"/>
      <c r="AC162" s="235"/>
      <c r="AD162" s="235"/>
      <c r="AE162" s="235"/>
      <c r="AF162" s="235"/>
      <c r="AG162" s="235"/>
      <c r="AH162" s="235"/>
      <c r="AI162" s="235"/>
      <c r="AJ162" s="235"/>
      <c r="AK162" s="235"/>
      <c r="AL162" s="235"/>
      <c r="AM162" s="235"/>
      <c r="AN162" s="499"/>
    </row>
    <row r="163" spans="1:40" s="466" customFormat="1" ht="12.75">
      <c r="A163" s="235"/>
      <c r="B163" s="498" t="s">
        <v>219</v>
      </c>
      <c r="C163" s="224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  <c r="R163" s="235"/>
      <c r="S163" s="235"/>
      <c r="T163" s="235"/>
      <c r="U163" s="235"/>
      <c r="V163" s="235"/>
      <c r="W163" s="235"/>
      <c r="X163" s="235"/>
      <c r="Y163" s="235"/>
      <c r="Z163" s="235"/>
      <c r="AA163" s="235"/>
      <c r="AB163" s="235"/>
      <c r="AC163" s="235"/>
      <c r="AD163" s="235"/>
      <c r="AE163" s="235"/>
      <c r="AF163" s="235"/>
      <c r="AG163" s="235"/>
      <c r="AH163" s="235"/>
      <c r="AI163" s="235"/>
      <c r="AJ163" s="235"/>
      <c r="AK163" s="235"/>
      <c r="AL163" s="235"/>
      <c r="AM163" s="235"/>
      <c r="AN163" s="499"/>
    </row>
    <row r="164" spans="1:40" s="466" customFormat="1" ht="12" customHeight="1">
      <c r="A164" s="235"/>
      <c r="B164" s="498" t="s">
        <v>220</v>
      </c>
      <c r="C164" s="224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  <c r="S164" s="235"/>
      <c r="T164" s="235"/>
      <c r="U164" s="235"/>
      <c r="V164" s="235"/>
      <c r="W164" s="235"/>
      <c r="X164" s="235"/>
      <c r="Y164" s="235"/>
      <c r="Z164" s="235"/>
      <c r="AA164" s="235"/>
      <c r="AB164" s="235"/>
      <c r="AC164" s="235"/>
      <c r="AD164" s="235"/>
      <c r="AE164" s="235"/>
      <c r="AF164" s="235"/>
      <c r="AG164" s="235"/>
      <c r="AH164" s="235"/>
      <c r="AI164" s="235"/>
      <c r="AJ164" s="235"/>
      <c r="AK164" s="235"/>
      <c r="AL164" s="235"/>
      <c r="AM164" s="235"/>
      <c r="AN164" s="499"/>
    </row>
    <row r="165" spans="1:40" s="466" customFormat="1" ht="12" customHeight="1">
      <c r="A165" s="235"/>
      <c r="B165" s="434" t="s">
        <v>221</v>
      </c>
      <c r="C165" s="226"/>
      <c r="D165" s="435"/>
      <c r="E165" s="435"/>
      <c r="F165" s="435"/>
      <c r="G165" s="435"/>
      <c r="H165" s="435"/>
      <c r="I165" s="435"/>
      <c r="J165" s="435"/>
      <c r="K165" s="435"/>
      <c r="L165" s="435"/>
      <c r="M165" s="435"/>
      <c r="N165" s="435"/>
      <c r="O165" s="435"/>
      <c r="P165" s="435"/>
      <c r="Q165" s="435"/>
      <c r="R165" s="435"/>
      <c r="S165" s="435"/>
      <c r="T165" s="435"/>
      <c r="U165" s="435"/>
      <c r="V165" s="435"/>
      <c r="W165" s="435"/>
      <c r="X165" s="435"/>
      <c r="Y165" s="435"/>
      <c r="Z165" s="435"/>
      <c r="AA165" s="435"/>
      <c r="AB165" s="435"/>
      <c r="AC165" s="435"/>
      <c r="AD165" s="435"/>
      <c r="AE165" s="435"/>
      <c r="AF165" s="435"/>
      <c r="AG165" s="435"/>
      <c r="AH165" s="435"/>
      <c r="AI165" s="435"/>
      <c r="AJ165" s="435"/>
      <c r="AK165" s="435"/>
      <c r="AL165" s="435"/>
      <c r="AM165" s="435"/>
      <c r="AN165" s="436"/>
    </row>
    <row r="166" s="466" customFormat="1" ht="9">
      <c r="A166" s="235"/>
    </row>
    <row r="167" spans="1:40" s="224" customFormat="1" ht="12.75">
      <c r="A167"/>
      <c r="B167" s="217" t="s">
        <v>222</v>
      </c>
      <c r="AN167" s="441"/>
    </row>
    <row r="168" spans="2:40" ht="12.75">
      <c r="B168" s="217"/>
      <c r="C168" s="535" t="s">
        <v>751</v>
      </c>
      <c r="D168" s="427"/>
      <c r="E168" s="427"/>
      <c r="F168" s="427"/>
      <c r="G168" s="427"/>
      <c r="H168" s="427"/>
      <c r="I168" s="427"/>
      <c r="J168" s="427"/>
      <c r="K168" s="427"/>
      <c r="L168" s="427"/>
      <c r="M168" s="427"/>
      <c r="N168" s="427"/>
      <c r="O168" s="427"/>
      <c r="P168" s="427"/>
      <c r="Q168" s="427"/>
      <c r="R168" s="427"/>
      <c r="S168" s="427"/>
      <c r="T168" s="427"/>
      <c r="U168" s="427"/>
      <c r="V168" s="427"/>
      <c r="W168" s="427"/>
      <c r="X168" s="427"/>
      <c r="Y168" s="427"/>
      <c r="Z168" s="427"/>
      <c r="AA168" s="427"/>
      <c r="AB168" s="427"/>
      <c r="AC168" s="427"/>
      <c r="AD168" s="427"/>
      <c r="AE168" s="427"/>
      <c r="AF168" s="427"/>
      <c r="AG168" s="427"/>
      <c r="AH168" s="427"/>
      <c r="AI168" s="427"/>
      <c r="AJ168" s="427"/>
      <c r="AK168" s="427"/>
      <c r="AL168" s="427"/>
      <c r="AM168" s="427"/>
      <c r="AN168" s="441"/>
    </row>
    <row r="169" spans="2:40" ht="12.75">
      <c r="B169" s="217"/>
      <c r="C169" s="535" t="s">
        <v>752</v>
      </c>
      <c r="D169" s="427"/>
      <c r="E169" s="427"/>
      <c r="F169" s="427"/>
      <c r="G169" s="427"/>
      <c r="H169" s="427"/>
      <c r="I169" s="427"/>
      <c r="J169" s="427"/>
      <c r="K169" s="427"/>
      <c r="L169" s="427"/>
      <c r="M169" s="427"/>
      <c r="N169" s="427"/>
      <c r="O169" s="427"/>
      <c r="P169" s="427"/>
      <c r="Q169" s="427"/>
      <c r="R169" s="427"/>
      <c r="S169" s="427"/>
      <c r="T169" s="427"/>
      <c r="U169" s="427"/>
      <c r="V169" s="427"/>
      <c r="W169" s="427"/>
      <c r="X169" s="427"/>
      <c r="Y169" s="427"/>
      <c r="Z169" s="427"/>
      <c r="AA169" s="427"/>
      <c r="AB169" s="427"/>
      <c r="AC169" s="427"/>
      <c r="AD169" s="427"/>
      <c r="AE169" s="427"/>
      <c r="AF169" s="427"/>
      <c r="AG169" s="427"/>
      <c r="AH169" s="427"/>
      <c r="AI169" s="427"/>
      <c r="AJ169" s="427"/>
      <c r="AK169" s="427"/>
      <c r="AL169" s="427"/>
      <c r="AM169" s="427"/>
      <c r="AN169" s="441"/>
    </row>
    <row r="170" spans="2:40" ht="12.75">
      <c r="B170" s="217"/>
      <c r="C170" s="535"/>
      <c r="D170" s="427"/>
      <c r="E170" s="427"/>
      <c r="F170" s="427"/>
      <c r="G170" s="427"/>
      <c r="H170" s="427"/>
      <c r="I170" s="427"/>
      <c r="J170" s="427"/>
      <c r="K170" s="427"/>
      <c r="L170" s="427"/>
      <c r="M170" s="427"/>
      <c r="N170" s="427"/>
      <c r="O170" s="427"/>
      <c r="P170" s="427"/>
      <c r="Q170" s="427"/>
      <c r="R170" s="427"/>
      <c r="S170" s="427"/>
      <c r="T170" s="427"/>
      <c r="U170" s="427"/>
      <c r="V170" s="427"/>
      <c r="W170" s="427"/>
      <c r="X170" s="427"/>
      <c r="Y170" s="427"/>
      <c r="Z170" s="427"/>
      <c r="AA170" s="427"/>
      <c r="AB170" s="427"/>
      <c r="AC170" s="427"/>
      <c r="AD170" s="427"/>
      <c r="AE170" s="427"/>
      <c r="AF170" s="427"/>
      <c r="AG170" s="427"/>
      <c r="AH170" s="427"/>
      <c r="AI170" s="427"/>
      <c r="AJ170" s="427"/>
      <c r="AK170" s="427"/>
      <c r="AL170" s="427"/>
      <c r="AM170" s="427"/>
      <c r="AN170" s="441"/>
    </row>
    <row r="171" spans="2:40" ht="12.75">
      <c r="B171" s="217"/>
      <c r="C171" s="535"/>
      <c r="D171" s="427"/>
      <c r="E171" s="427"/>
      <c r="F171" s="427"/>
      <c r="G171" s="427"/>
      <c r="H171" s="427"/>
      <c r="I171" s="427"/>
      <c r="J171" s="427"/>
      <c r="K171" s="427"/>
      <c r="L171" s="427"/>
      <c r="M171" s="427"/>
      <c r="N171" s="427"/>
      <c r="O171" s="427"/>
      <c r="P171" s="427"/>
      <c r="Q171" s="427"/>
      <c r="R171" s="427"/>
      <c r="S171" s="427"/>
      <c r="T171" s="427"/>
      <c r="U171" s="427"/>
      <c r="V171" s="427"/>
      <c r="W171" s="427"/>
      <c r="X171" s="427"/>
      <c r="Y171" s="427"/>
      <c r="Z171" s="427"/>
      <c r="AA171" s="427"/>
      <c r="AB171" s="427"/>
      <c r="AC171" s="427"/>
      <c r="AD171" s="427"/>
      <c r="AE171" s="427"/>
      <c r="AF171" s="427"/>
      <c r="AG171" s="427"/>
      <c r="AH171" s="427"/>
      <c r="AI171" s="427"/>
      <c r="AJ171" s="427"/>
      <c r="AK171" s="427"/>
      <c r="AL171" s="427"/>
      <c r="AM171" s="427"/>
      <c r="AN171" s="441"/>
    </row>
    <row r="172" spans="2:40" ht="12.75">
      <c r="B172" s="217"/>
      <c r="C172" s="535"/>
      <c r="D172" s="427"/>
      <c r="E172" s="427"/>
      <c r="F172" s="427"/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427"/>
      <c r="R172" s="427"/>
      <c r="S172" s="427"/>
      <c r="T172" s="427"/>
      <c r="U172" s="427"/>
      <c r="V172" s="427"/>
      <c r="W172" s="427"/>
      <c r="X172" s="427"/>
      <c r="Y172" s="427"/>
      <c r="Z172" s="427"/>
      <c r="AA172" s="427"/>
      <c r="AB172" s="427"/>
      <c r="AC172" s="427"/>
      <c r="AD172" s="427"/>
      <c r="AE172" s="427"/>
      <c r="AF172" s="427"/>
      <c r="AG172" s="427"/>
      <c r="AH172" s="427"/>
      <c r="AI172" s="427"/>
      <c r="AJ172" s="427"/>
      <c r="AK172" s="427"/>
      <c r="AL172" s="427"/>
      <c r="AM172" s="427"/>
      <c r="AN172" s="441"/>
    </row>
    <row r="173" spans="2:40" ht="12.75">
      <c r="B173" s="217"/>
      <c r="C173" s="535"/>
      <c r="D173" s="427"/>
      <c r="E173" s="427"/>
      <c r="F173" s="427"/>
      <c r="G173" s="427"/>
      <c r="H173" s="427"/>
      <c r="I173" s="427"/>
      <c r="J173" s="427"/>
      <c r="K173" s="427"/>
      <c r="L173" s="427"/>
      <c r="M173" s="427"/>
      <c r="N173" s="427"/>
      <c r="O173" s="427"/>
      <c r="P173" s="427"/>
      <c r="Q173" s="427"/>
      <c r="R173" s="427"/>
      <c r="S173" s="427"/>
      <c r="T173" s="427"/>
      <c r="U173" s="427"/>
      <c r="V173" s="427"/>
      <c r="W173" s="427"/>
      <c r="X173" s="427"/>
      <c r="Y173" s="427"/>
      <c r="Z173" s="427"/>
      <c r="AA173" s="427"/>
      <c r="AB173" s="427"/>
      <c r="AC173" s="427"/>
      <c r="AD173" s="427"/>
      <c r="AE173" s="427"/>
      <c r="AF173" s="427"/>
      <c r="AG173" s="427"/>
      <c r="AH173" s="427"/>
      <c r="AI173" s="427"/>
      <c r="AJ173" s="427"/>
      <c r="AK173" s="427"/>
      <c r="AL173" s="427"/>
      <c r="AM173" s="427"/>
      <c r="AN173" s="441"/>
    </row>
    <row r="174" spans="2:40" ht="12.75">
      <c r="B174" s="217"/>
      <c r="C174" s="535"/>
      <c r="D174" s="427"/>
      <c r="E174" s="427"/>
      <c r="F174" s="427"/>
      <c r="G174" s="427"/>
      <c r="H174" s="427"/>
      <c r="I174" s="427"/>
      <c r="J174" s="427"/>
      <c r="K174" s="427"/>
      <c r="L174" s="427"/>
      <c r="M174" s="427"/>
      <c r="N174" s="427"/>
      <c r="O174" s="427"/>
      <c r="P174" s="427"/>
      <c r="Q174" s="427"/>
      <c r="R174" s="427"/>
      <c r="S174" s="427"/>
      <c r="T174" s="427"/>
      <c r="U174" s="427"/>
      <c r="V174" s="427"/>
      <c r="W174" s="427"/>
      <c r="X174" s="427"/>
      <c r="Y174" s="427"/>
      <c r="Z174" s="427"/>
      <c r="AA174" s="427"/>
      <c r="AB174" s="427"/>
      <c r="AC174" s="427"/>
      <c r="AD174" s="427"/>
      <c r="AE174" s="427"/>
      <c r="AF174" s="427"/>
      <c r="AG174" s="427"/>
      <c r="AH174" s="427"/>
      <c r="AI174" s="427"/>
      <c r="AJ174" s="427"/>
      <c r="AK174" s="427"/>
      <c r="AL174" s="427"/>
      <c r="AM174" s="427"/>
      <c r="AN174" s="441"/>
    </row>
    <row r="175" spans="2:40" ht="12.75">
      <c r="B175" s="217"/>
      <c r="C175" s="535"/>
      <c r="D175" s="427"/>
      <c r="E175" s="427"/>
      <c r="F175" s="427"/>
      <c r="G175" s="427"/>
      <c r="H175" s="427"/>
      <c r="I175" s="427"/>
      <c r="J175" s="427"/>
      <c r="K175" s="427"/>
      <c r="L175" s="427"/>
      <c r="M175" s="427"/>
      <c r="N175" s="427"/>
      <c r="O175" s="427"/>
      <c r="P175" s="427"/>
      <c r="Q175" s="427"/>
      <c r="R175" s="427"/>
      <c r="S175" s="427"/>
      <c r="T175" s="427"/>
      <c r="U175" s="427"/>
      <c r="V175" s="427"/>
      <c r="W175" s="427"/>
      <c r="X175" s="427"/>
      <c r="Y175" s="427"/>
      <c r="Z175" s="427"/>
      <c r="AA175" s="427"/>
      <c r="AB175" s="427"/>
      <c r="AC175" s="427"/>
      <c r="AD175" s="427"/>
      <c r="AE175" s="427"/>
      <c r="AF175" s="427"/>
      <c r="AG175" s="427"/>
      <c r="AH175" s="427"/>
      <c r="AI175" s="427"/>
      <c r="AJ175" s="427"/>
      <c r="AK175" s="427"/>
      <c r="AL175" s="427"/>
      <c r="AM175" s="427"/>
      <c r="AN175" s="441"/>
    </row>
    <row r="176" spans="2:40" ht="12.75">
      <c r="B176" s="217"/>
      <c r="C176" s="535"/>
      <c r="D176" s="427"/>
      <c r="E176" s="427"/>
      <c r="F176" s="427"/>
      <c r="G176" s="427"/>
      <c r="H176" s="427"/>
      <c r="I176" s="427"/>
      <c r="J176" s="427"/>
      <c r="K176" s="427"/>
      <c r="L176" s="427"/>
      <c r="M176" s="427"/>
      <c r="N176" s="427"/>
      <c r="O176" s="427"/>
      <c r="P176" s="427"/>
      <c r="Q176" s="427"/>
      <c r="R176" s="427"/>
      <c r="S176" s="427"/>
      <c r="T176" s="427"/>
      <c r="U176" s="427"/>
      <c r="V176" s="427"/>
      <c r="W176" s="427"/>
      <c r="X176" s="427"/>
      <c r="Y176" s="427"/>
      <c r="Z176" s="427"/>
      <c r="AA176" s="427"/>
      <c r="AB176" s="427"/>
      <c r="AC176" s="427"/>
      <c r="AD176" s="427"/>
      <c r="AE176" s="427"/>
      <c r="AF176" s="427"/>
      <c r="AG176" s="427"/>
      <c r="AH176" s="427"/>
      <c r="AI176" s="427"/>
      <c r="AJ176" s="427"/>
      <c r="AK176" s="427"/>
      <c r="AL176" s="427"/>
      <c r="AM176" s="427"/>
      <c r="AN176" s="441"/>
    </row>
    <row r="177" spans="2:40" ht="12.75">
      <c r="B177" s="217"/>
      <c r="C177" s="535"/>
      <c r="D177" s="427"/>
      <c r="E177" s="427"/>
      <c r="F177" s="427"/>
      <c r="G177" s="427"/>
      <c r="H177" s="427"/>
      <c r="I177" s="427"/>
      <c r="J177" s="427"/>
      <c r="K177" s="427"/>
      <c r="L177" s="427"/>
      <c r="M177" s="427"/>
      <c r="N177" s="427"/>
      <c r="O177" s="427"/>
      <c r="P177" s="427"/>
      <c r="Q177" s="427"/>
      <c r="R177" s="427"/>
      <c r="S177" s="427"/>
      <c r="T177" s="427"/>
      <c r="U177" s="427"/>
      <c r="V177" s="427"/>
      <c r="W177" s="427"/>
      <c r="X177" s="427"/>
      <c r="Y177" s="427"/>
      <c r="Z177" s="427"/>
      <c r="AA177" s="427"/>
      <c r="AB177" s="427"/>
      <c r="AC177" s="427"/>
      <c r="AD177" s="427"/>
      <c r="AE177" s="427"/>
      <c r="AF177" s="427"/>
      <c r="AG177" s="427"/>
      <c r="AH177" s="427"/>
      <c r="AI177" s="427"/>
      <c r="AJ177" s="427"/>
      <c r="AK177" s="427"/>
      <c r="AL177" s="427"/>
      <c r="AM177" s="427"/>
      <c r="AN177" s="441"/>
    </row>
    <row r="178" spans="2:40" ht="12.75">
      <c r="B178" s="217"/>
      <c r="C178" s="535"/>
      <c r="D178" s="427"/>
      <c r="E178" s="427"/>
      <c r="F178" s="427"/>
      <c r="G178" s="427"/>
      <c r="H178" s="427"/>
      <c r="I178" s="427"/>
      <c r="J178" s="427"/>
      <c r="K178" s="427"/>
      <c r="L178" s="427"/>
      <c r="M178" s="427"/>
      <c r="N178" s="427"/>
      <c r="O178" s="427"/>
      <c r="P178" s="427"/>
      <c r="Q178" s="427"/>
      <c r="R178" s="427"/>
      <c r="S178" s="427"/>
      <c r="T178" s="427"/>
      <c r="U178" s="427"/>
      <c r="V178" s="427"/>
      <c r="W178" s="427"/>
      <c r="X178" s="427"/>
      <c r="Y178" s="427"/>
      <c r="Z178" s="427"/>
      <c r="AA178" s="427"/>
      <c r="AB178" s="427"/>
      <c r="AC178" s="427"/>
      <c r="AD178" s="427"/>
      <c r="AE178" s="427"/>
      <c r="AF178" s="427"/>
      <c r="AG178" s="427"/>
      <c r="AH178" s="427"/>
      <c r="AI178" s="427"/>
      <c r="AJ178" s="427"/>
      <c r="AK178" s="427"/>
      <c r="AL178" s="427"/>
      <c r="AM178" s="427"/>
      <c r="AN178" s="441"/>
    </row>
    <row r="179" spans="2:40" ht="12.75">
      <c r="B179" s="217"/>
      <c r="C179" s="535"/>
      <c r="D179" s="427"/>
      <c r="E179" s="427"/>
      <c r="F179" s="427"/>
      <c r="G179" s="427"/>
      <c r="H179" s="427"/>
      <c r="I179" s="427"/>
      <c r="J179" s="427"/>
      <c r="K179" s="427"/>
      <c r="L179" s="427"/>
      <c r="M179" s="427"/>
      <c r="N179" s="427"/>
      <c r="O179" s="427"/>
      <c r="P179" s="427"/>
      <c r="Q179" s="427"/>
      <c r="R179" s="427"/>
      <c r="S179" s="427"/>
      <c r="T179" s="427"/>
      <c r="U179" s="427"/>
      <c r="V179" s="427"/>
      <c r="W179" s="427"/>
      <c r="X179" s="427"/>
      <c r="Y179" s="427"/>
      <c r="Z179" s="427"/>
      <c r="AA179" s="427"/>
      <c r="AB179" s="427"/>
      <c r="AC179" s="427"/>
      <c r="AD179" s="427"/>
      <c r="AE179" s="427"/>
      <c r="AF179" s="427"/>
      <c r="AG179" s="427"/>
      <c r="AH179" s="427"/>
      <c r="AI179" s="427"/>
      <c r="AJ179" s="427"/>
      <c r="AK179" s="427"/>
      <c r="AL179" s="427"/>
      <c r="AM179" s="427"/>
      <c r="AN179" s="441"/>
    </row>
    <row r="180" spans="2:40" ht="12.75">
      <c r="B180" s="217"/>
      <c r="C180" s="535"/>
      <c r="D180" s="427"/>
      <c r="E180" s="427"/>
      <c r="F180" s="427"/>
      <c r="G180" s="427"/>
      <c r="H180" s="427"/>
      <c r="I180" s="427"/>
      <c r="J180" s="427"/>
      <c r="K180" s="427"/>
      <c r="L180" s="427"/>
      <c r="M180" s="427"/>
      <c r="N180" s="427"/>
      <c r="O180" s="427"/>
      <c r="P180" s="427"/>
      <c r="Q180" s="427"/>
      <c r="R180" s="427"/>
      <c r="S180" s="427"/>
      <c r="T180" s="427"/>
      <c r="U180" s="427"/>
      <c r="V180" s="427"/>
      <c r="W180" s="427"/>
      <c r="X180" s="427"/>
      <c r="Y180" s="427"/>
      <c r="Z180" s="427"/>
      <c r="AA180" s="427"/>
      <c r="AB180" s="427"/>
      <c r="AC180" s="427"/>
      <c r="AD180" s="427"/>
      <c r="AE180" s="427"/>
      <c r="AF180" s="427"/>
      <c r="AG180" s="427"/>
      <c r="AH180" s="427"/>
      <c r="AI180" s="427"/>
      <c r="AJ180" s="427"/>
      <c r="AK180" s="427"/>
      <c r="AL180" s="427"/>
      <c r="AM180" s="427"/>
      <c r="AN180" s="441"/>
    </row>
    <row r="181" spans="2:40" ht="12.75">
      <c r="B181" s="217"/>
      <c r="C181" s="535"/>
      <c r="D181" s="427"/>
      <c r="E181" s="427"/>
      <c r="F181" s="427"/>
      <c r="G181" s="427"/>
      <c r="H181" s="427"/>
      <c r="I181" s="427"/>
      <c r="J181" s="427"/>
      <c r="K181" s="427"/>
      <c r="L181" s="427"/>
      <c r="M181" s="427"/>
      <c r="N181" s="427"/>
      <c r="O181" s="427"/>
      <c r="P181" s="427"/>
      <c r="Q181" s="427"/>
      <c r="R181" s="427"/>
      <c r="S181" s="427"/>
      <c r="T181" s="427"/>
      <c r="U181" s="427"/>
      <c r="V181" s="427"/>
      <c r="W181" s="427"/>
      <c r="X181" s="427"/>
      <c r="Y181" s="427"/>
      <c r="Z181" s="427"/>
      <c r="AA181" s="427"/>
      <c r="AB181" s="427"/>
      <c r="AC181" s="427"/>
      <c r="AD181" s="427"/>
      <c r="AE181" s="427"/>
      <c r="AF181" s="427"/>
      <c r="AG181" s="427"/>
      <c r="AH181" s="427"/>
      <c r="AI181" s="427"/>
      <c r="AJ181" s="427"/>
      <c r="AK181" s="427"/>
      <c r="AL181" s="427"/>
      <c r="AM181" s="427"/>
      <c r="AN181" s="441"/>
    </row>
    <row r="182" spans="2:40" ht="12.75">
      <c r="B182" s="217"/>
      <c r="C182" s="535"/>
      <c r="D182" s="427"/>
      <c r="E182" s="427"/>
      <c r="F182" s="427"/>
      <c r="G182" s="427"/>
      <c r="H182" s="427"/>
      <c r="I182" s="427"/>
      <c r="J182" s="427"/>
      <c r="K182" s="427"/>
      <c r="L182" s="427"/>
      <c r="M182" s="427"/>
      <c r="N182" s="427"/>
      <c r="O182" s="427"/>
      <c r="P182" s="427"/>
      <c r="Q182" s="427"/>
      <c r="R182" s="427"/>
      <c r="S182" s="427"/>
      <c r="T182" s="427"/>
      <c r="U182" s="427"/>
      <c r="V182" s="427"/>
      <c r="W182" s="427"/>
      <c r="X182" s="427"/>
      <c r="Y182" s="427"/>
      <c r="Z182" s="427"/>
      <c r="AA182" s="427"/>
      <c r="AB182" s="427"/>
      <c r="AC182" s="427"/>
      <c r="AD182" s="427"/>
      <c r="AE182" s="427"/>
      <c r="AF182" s="427"/>
      <c r="AG182" s="427"/>
      <c r="AH182" s="427"/>
      <c r="AI182" s="427"/>
      <c r="AJ182" s="427"/>
      <c r="AK182" s="427"/>
      <c r="AL182" s="427"/>
      <c r="AM182" s="427"/>
      <c r="AN182" s="441"/>
    </row>
    <row r="183" spans="2:40" ht="12.75">
      <c r="B183" s="217"/>
      <c r="C183" s="535"/>
      <c r="D183" s="427"/>
      <c r="E183" s="427"/>
      <c r="F183" s="427"/>
      <c r="G183" s="427"/>
      <c r="H183" s="427"/>
      <c r="I183" s="427"/>
      <c r="J183" s="427"/>
      <c r="K183" s="427"/>
      <c r="L183" s="427"/>
      <c r="M183" s="427"/>
      <c r="N183" s="427"/>
      <c r="O183" s="427"/>
      <c r="P183" s="427"/>
      <c r="Q183" s="427"/>
      <c r="R183" s="427"/>
      <c r="S183" s="427"/>
      <c r="T183" s="427"/>
      <c r="U183" s="427"/>
      <c r="V183" s="427"/>
      <c r="W183" s="427"/>
      <c r="X183" s="427"/>
      <c r="Y183" s="427"/>
      <c r="Z183" s="427"/>
      <c r="AA183" s="427"/>
      <c r="AB183" s="427"/>
      <c r="AC183" s="427"/>
      <c r="AD183" s="427"/>
      <c r="AE183" s="427"/>
      <c r="AF183" s="427"/>
      <c r="AG183" s="427"/>
      <c r="AH183" s="427"/>
      <c r="AI183" s="427"/>
      <c r="AJ183" s="427"/>
      <c r="AK183" s="427"/>
      <c r="AL183" s="427"/>
      <c r="AM183" s="427"/>
      <c r="AN183" s="441"/>
    </row>
    <row r="184" spans="2:40" ht="12.75">
      <c r="B184" s="217"/>
      <c r="C184" s="535"/>
      <c r="D184" s="427"/>
      <c r="E184" s="427"/>
      <c r="F184" s="427"/>
      <c r="G184" s="427"/>
      <c r="H184" s="427"/>
      <c r="I184" s="427"/>
      <c r="J184" s="427"/>
      <c r="K184" s="427"/>
      <c r="L184" s="427"/>
      <c r="M184" s="427"/>
      <c r="N184" s="427"/>
      <c r="O184" s="427"/>
      <c r="P184" s="427"/>
      <c r="Q184" s="427"/>
      <c r="R184" s="427"/>
      <c r="S184" s="427"/>
      <c r="T184" s="427"/>
      <c r="U184" s="427"/>
      <c r="V184" s="427"/>
      <c r="W184" s="427"/>
      <c r="X184" s="427"/>
      <c r="Y184" s="427"/>
      <c r="Z184" s="427"/>
      <c r="AA184" s="427"/>
      <c r="AB184" s="427"/>
      <c r="AC184" s="427"/>
      <c r="AD184" s="427"/>
      <c r="AE184" s="427"/>
      <c r="AF184" s="427"/>
      <c r="AG184" s="427"/>
      <c r="AH184" s="427"/>
      <c r="AI184" s="427"/>
      <c r="AJ184" s="427"/>
      <c r="AK184" s="427"/>
      <c r="AL184" s="427"/>
      <c r="AM184" s="427"/>
      <c r="AN184" s="441"/>
    </row>
    <row r="185" spans="2:40" ht="12.75">
      <c r="B185" s="217"/>
      <c r="C185" s="535"/>
      <c r="D185" s="427"/>
      <c r="E185" s="427"/>
      <c r="F185" s="427"/>
      <c r="G185" s="427"/>
      <c r="H185" s="427"/>
      <c r="I185" s="427"/>
      <c r="J185" s="427"/>
      <c r="K185" s="427"/>
      <c r="L185" s="427"/>
      <c r="M185" s="427"/>
      <c r="N185" s="427"/>
      <c r="O185" s="427"/>
      <c r="P185" s="427"/>
      <c r="Q185" s="427"/>
      <c r="R185" s="427"/>
      <c r="S185" s="427"/>
      <c r="T185" s="427"/>
      <c r="U185" s="427"/>
      <c r="V185" s="427"/>
      <c r="W185" s="427"/>
      <c r="X185" s="427"/>
      <c r="Y185" s="427"/>
      <c r="Z185" s="427"/>
      <c r="AA185" s="427"/>
      <c r="AB185" s="427"/>
      <c r="AC185" s="427"/>
      <c r="AD185" s="427"/>
      <c r="AE185" s="427"/>
      <c r="AF185" s="427"/>
      <c r="AG185" s="427"/>
      <c r="AH185" s="427"/>
      <c r="AI185" s="427"/>
      <c r="AJ185" s="427"/>
      <c r="AK185" s="427"/>
      <c r="AL185" s="427"/>
      <c r="AM185" s="427"/>
      <c r="AN185" s="441"/>
    </row>
    <row r="186" spans="2:40" ht="12.75">
      <c r="B186" s="217"/>
      <c r="C186" s="535"/>
      <c r="D186" s="427"/>
      <c r="E186" s="427"/>
      <c r="F186" s="427"/>
      <c r="G186" s="427"/>
      <c r="H186" s="427"/>
      <c r="I186" s="427"/>
      <c r="J186" s="427"/>
      <c r="K186" s="427"/>
      <c r="L186" s="427"/>
      <c r="M186" s="427"/>
      <c r="N186" s="427"/>
      <c r="O186" s="427"/>
      <c r="P186" s="427"/>
      <c r="Q186" s="427"/>
      <c r="R186" s="427"/>
      <c r="S186" s="427"/>
      <c r="T186" s="427"/>
      <c r="U186" s="427"/>
      <c r="V186" s="427"/>
      <c r="W186" s="427"/>
      <c r="X186" s="427"/>
      <c r="Y186" s="427"/>
      <c r="Z186" s="427"/>
      <c r="AA186" s="427"/>
      <c r="AB186" s="427"/>
      <c r="AC186" s="427"/>
      <c r="AD186" s="427"/>
      <c r="AE186" s="427"/>
      <c r="AF186" s="427"/>
      <c r="AG186" s="427"/>
      <c r="AH186" s="427"/>
      <c r="AI186" s="427"/>
      <c r="AJ186" s="427"/>
      <c r="AK186" s="427"/>
      <c r="AL186" s="427"/>
      <c r="AM186" s="427"/>
      <c r="AN186" s="441"/>
    </row>
    <row r="187" spans="2:40" ht="12.75">
      <c r="B187" s="217"/>
      <c r="C187" s="535"/>
      <c r="D187" s="427"/>
      <c r="E187" s="427"/>
      <c r="F187" s="427"/>
      <c r="G187" s="427"/>
      <c r="H187" s="427"/>
      <c r="I187" s="427"/>
      <c r="J187" s="427"/>
      <c r="K187" s="427"/>
      <c r="L187" s="427"/>
      <c r="M187" s="427"/>
      <c r="N187" s="427"/>
      <c r="O187" s="427"/>
      <c r="P187" s="427"/>
      <c r="Q187" s="427"/>
      <c r="R187" s="427"/>
      <c r="S187" s="427"/>
      <c r="T187" s="427"/>
      <c r="U187" s="427"/>
      <c r="V187" s="427"/>
      <c r="W187" s="427"/>
      <c r="X187" s="427"/>
      <c r="Y187" s="427"/>
      <c r="Z187" s="427"/>
      <c r="AA187" s="427"/>
      <c r="AB187" s="427"/>
      <c r="AC187" s="427"/>
      <c r="AD187" s="427"/>
      <c r="AE187" s="427"/>
      <c r="AF187" s="427"/>
      <c r="AG187" s="427"/>
      <c r="AH187" s="427"/>
      <c r="AI187" s="427"/>
      <c r="AJ187" s="427"/>
      <c r="AK187" s="427"/>
      <c r="AL187" s="427"/>
      <c r="AM187" s="427"/>
      <c r="AN187" s="441"/>
    </row>
    <row r="188" spans="2:40" ht="12.75">
      <c r="B188" s="217"/>
      <c r="C188" s="535"/>
      <c r="D188" s="427"/>
      <c r="E188" s="427"/>
      <c r="F188" s="427"/>
      <c r="G188" s="427"/>
      <c r="H188" s="427"/>
      <c r="I188" s="427"/>
      <c r="J188" s="427"/>
      <c r="K188" s="427"/>
      <c r="L188" s="427"/>
      <c r="M188" s="427"/>
      <c r="N188" s="427"/>
      <c r="O188" s="427"/>
      <c r="P188" s="427"/>
      <c r="Q188" s="427"/>
      <c r="R188" s="427"/>
      <c r="S188" s="427"/>
      <c r="T188" s="427"/>
      <c r="U188" s="427"/>
      <c r="V188" s="427"/>
      <c r="W188" s="427"/>
      <c r="X188" s="427"/>
      <c r="Y188" s="427"/>
      <c r="Z188" s="427"/>
      <c r="AA188" s="427"/>
      <c r="AB188" s="427"/>
      <c r="AC188" s="427"/>
      <c r="AD188" s="427"/>
      <c r="AE188" s="427"/>
      <c r="AF188" s="427"/>
      <c r="AG188" s="427"/>
      <c r="AH188" s="427"/>
      <c r="AI188" s="427"/>
      <c r="AJ188" s="427"/>
      <c r="AK188" s="427"/>
      <c r="AL188" s="427"/>
      <c r="AM188" s="427"/>
      <c r="AN188" s="441"/>
    </row>
    <row r="189" spans="2:40" ht="12.75">
      <c r="B189" s="217"/>
      <c r="C189" s="535"/>
      <c r="D189" s="427"/>
      <c r="E189" s="427"/>
      <c r="F189" s="427"/>
      <c r="G189" s="427"/>
      <c r="H189" s="427"/>
      <c r="I189" s="427"/>
      <c r="J189" s="427"/>
      <c r="K189" s="427"/>
      <c r="L189" s="427"/>
      <c r="M189" s="427"/>
      <c r="N189" s="427"/>
      <c r="O189" s="427"/>
      <c r="P189" s="427"/>
      <c r="Q189" s="427"/>
      <c r="R189" s="427"/>
      <c r="S189" s="427"/>
      <c r="T189" s="427"/>
      <c r="U189" s="427"/>
      <c r="V189" s="427"/>
      <c r="W189" s="427"/>
      <c r="X189" s="427"/>
      <c r="Y189" s="427"/>
      <c r="Z189" s="427"/>
      <c r="AA189" s="427"/>
      <c r="AB189" s="427"/>
      <c r="AC189" s="427"/>
      <c r="AD189" s="427"/>
      <c r="AE189" s="427"/>
      <c r="AF189" s="427"/>
      <c r="AG189" s="427"/>
      <c r="AH189" s="427"/>
      <c r="AI189" s="427"/>
      <c r="AJ189" s="427"/>
      <c r="AK189" s="427"/>
      <c r="AL189" s="427"/>
      <c r="AM189" s="427"/>
      <c r="AN189" s="441"/>
    </row>
    <row r="190" spans="2:40" ht="12.75">
      <c r="B190" s="217"/>
      <c r="C190" s="535"/>
      <c r="D190" s="427"/>
      <c r="E190" s="427"/>
      <c r="F190" s="427"/>
      <c r="G190" s="427"/>
      <c r="H190" s="427"/>
      <c r="I190" s="427"/>
      <c r="J190" s="427"/>
      <c r="K190" s="427"/>
      <c r="L190" s="427"/>
      <c r="M190" s="427"/>
      <c r="N190" s="427"/>
      <c r="O190" s="427"/>
      <c r="P190" s="427"/>
      <c r="Q190" s="427"/>
      <c r="R190" s="427"/>
      <c r="S190" s="427"/>
      <c r="T190" s="427"/>
      <c r="U190" s="427"/>
      <c r="V190" s="427"/>
      <c r="W190" s="427"/>
      <c r="X190" s="427"/>
      <c r="Y190" s="427"/>
      <c r="Z190" s="427"/>
      <c r="AA190" s="427"/>
      <c r="AB190" s="427"/>
      <c r="AC190" s="427"/>
      <c r="AD190" s="427"/>
      <c r="AE190" s="427"/>
      <c r="AF190" s="427"/>
      <c r="AG190" s="427"/>
      <c r="AH190" s="427"/>
      <c r="AI190" s="427"/>
      <c r="AJ190" s="427"/>
      <c r="AK190" s="427"/>
      <c r="AL190" s="427"/>
      <c r="AM190" s="427"/>
      <c r="AN190" s="441"/>
    </row>
    <row r="191" spans="2:40" ht="12.75">
      <c r="B191" s="217"/>
      <c r="C191" s="535"/>
      <c r="D191" s="427"/>
      <c r="E191" s="427"/>
      <c r="F191" s="427"/>
      <c r="G191" s="427"/>
      <c r="H191" s="427"/>
      <c r="I191" s="427"/>
      <c r="J191" s="427"/>
      <c r="K191" s="427"/>
      <c r="L191" s="427"/>
      <c r="M191" s="427"/>
      <c r="N191" s="427"/>
      <c r="O191" s="427"/>
      <c r="P191" s="427"/>
      <c r="Q191" s="427"/>
      <c r="R191" s="427"/>
      <c r="S191" s="427"/>
      <c r="T191" s="427"/>
      <c r="U191" s="427"/>
      <c r="V191" s="427"/>
      <c r="W191" s="427"/>
      <c r="X191" s="427"/>
      <c r="Y191" s="427"/>
      <c r="Z191" s="427"/>
      <c r="AA191" s="427"/>
      <c r="AB191" s="427"/>
      <c r="AC191" s="427"/>
      <c r="AD191" s="427"/>
      <c r="AE191" s="427"/>
      <c r="AF191" s="427"/>
      <c r="AG191" s="427"/>
      <c r="AH191" s="427"/>
      <c r="AI191" s="427"/>
      <c r="AJ191" s="427"/>
      <c r="AK191" s="427"/>
      <c r="AL191" s="427"/>
      <c r="AM191" s="427"/>
      <c r="AN191" s="441"/>
    </row>
    <row r="192" spans="2:40" ht="12.75">
      <c r="B192" s="217"/>
      <c r="C192" s="535"/>
      <c r="D192" s="427"/>
      <c r="E192" s="427"/>
      <c r="F192" s="427"/>
      <c r="G192" s="427"/>
      <c r="H192" s="427"/>
      <c r="I192" s="427"/>
      <c r="J192" s="427"/>
      <c r="K192" s="427"/>
      <c r="L192" s="427"/>
      <c r="M192" s="427"/>
      <c r="N192" s="427"/>
      <c r="O192" s="427"/>
      <c r="P192" s="427"/>
      <c r="Q192" s="427"/>
      <c r="R192" s="427"/>
      <c r="S192" s="427"/>
      <c r="T192" s="427"/>
      <c r="U192" s="427"/>
      <c r="V192" s="427"/>
      <c r="W192" s="427"/>
      <c r="X192" s="427"/>
      <c r="Y192" s="427"/>
      <c r="Z192" s="427"/>
      <c r="AA192" s="427"/>
      <c r="AB192" s="427"/>
      <c r="AC192" s="427"/>
      <c r="AD192" s="427"/>
      <c r="AE192" s="427"/>
      <c r="AF192" s="427"/>
      <c r="AG192" s="427"/>
      <c r="AH192" s="427"/>
      <c r="AI192" s="427"/>
      <c r="AJ192" s="427"/>
      <c r="AK192" s="427"/>
      <c r="AL192" s="427"/>
      <c r="AM192" s="427"/>
      <c r="AN192" s="441"/>
    </row>
    <row r="193" spans="2:40" ht="12.75">
      <c r="B193" s="217"/>
      <c r="C193" s="535"/>
      <c r="D193" s="427"/>
      <c r="E193" s="427"/>
      <c r="F193" s="427"/>
      <c r="G193" s="427"/>
      <c r="H193" s="427"/>
      <c r="I193" s="427"/>
      <c r="J193" s="427"/>
      <c r="K193" s="427"/>
      <c r="L193" s="427"/>
      <c r="M193" s="427"/>
      <c r="N193" s="427"/>
      <c r="O193" s="427"/>
      <c r="P193" s="427"/>
      <c r="Q193" s="427"/>
      <c r="R193" s="427"/>
      <c r="S193" s="427"/>
      <c r="T193" s="427"/>
      <c r="U193" s="427"/>
      <c r="V193" s="427"/>
      <c r="W193" s="427"/>
      <c r="X193" s="427"/>
      <c r="Y193" s="427"/>
      <c r="Z193" s="427"/>
      <c r="AA193" s="427"/>
      <c r="AB193" s="427"/>
      <c r="AC193" s="427"/>
      <c r="AD193" s="427"/>
      <c r="AE193" s="427"/>
      <c r="AF193" s="427"/>
      <c r="AG193" s="427"/>
      <c r="AH193" s="427"/>
      <c r="AI193" s="427"/>
      <c r="AJ193" s="427"/>
      <c r="AK193" s="427"/>
      <c r="AL193" s="427"/>
      <c r="AM193" s="427"/>
      <c r="AN193" s="441"/>
    </row>
    <row r="194" spans="2:40" ht="12.75">
      <c r="B194" s="217"/>
      <c r="C194" s="535"/>
      <c r="D194" s="427"/>
      <c r="E194" s="427"/>
      <c r="F194" s="427"/>
      <c r="G194" s="427"/>
      <c r="H194" s="427"/>
      <c r="I194" s="427"/>
      <c r="J194" s="427"/>
      <c r="K194" s="427"/>
      <c r="L194" s="427"/>
      <c r="M194" s="427"/>
      <c r="N194" s="427"/>
      <c r="O194" s="427"/>
      <c r="P194" s="427"/>
      <c r="Q194" s="427"/>
      <c r="R194" s="427"/>
      <c r="S194" s="427"/>
      <c r="T194" s="427"/>
      <c r="U194" s="427"/>
      <c r="V194" s="427"/>
      <c r="W194" s="427"/>
      <c r="X194" s="427"/>
      <c r="Y194" s="427"/>
      <c r="Z194" s="427"/>
      <c r="AA194" s="427"/>
      <c r="AB194" s="427"/>
      <c r="AC194" s="427"/>
      <c r="AD194" s="427"/>
      <c r="AE194" s="427"/>
      <c r="AF194" s="427"/>
      <c r="AG194" s="427"/>
      <c r="AH194" s="427"/>
      <c r="AI194" s="427"/>
      <c r="AJ194" s="427"/>
      <c r="AK194" s="427"/>
      <c r="AL194" s="427"/>
      <c r="AM194" s="427"/>
      <c r="AN194" s="441"/>
    </row>
    <row r="195" spans="2:40" ht="12.75">
      <c r="B195" s="217"/>
      <c r="C195" s="535"/>
      <c r="D195" s="427"/>
      <c r="E195" s="427"/>
      <c r="F195" s="427"/>
      <c r="G195" s="427"/>
      <c r="H195" s="427"/>
      <c r="I195" s="427"/>
      <c r="J195" s="427"/>
      <c r="K195" s="427"/>
      <c r="L195" s="427"/>
      <c r="M195" s="427"/>
      <c r="N195" s="427"/>
      <c r="O195" s="427"/>
      <c r="P195" s="427"/>
      <c r="Q195" s="427"/>
      <c r="R195" s="427"/>
      <c r="S195" s="427"/>
      <c r="T195" s="427"/>
      <c r="U195" s="427"/>
      <c r="V195" s="427"/>
      <c r="W195" s="427"/>
      <c r="X195" s="427"/>
      <c r="Y195" s="427"/>
      <c r="Z195" s="427"/>
      <c r="AA195" s="427"/>
      <c r="AB195" s="427"/>
      <c r="AC195" s="427"/>
      <c r="AD195" s="427"/>
      <c r="AE195" s="427"/>
      <c r="AF195" s="427"/>
      <c r="AG195" s="427"/>
      <c r="AH195" s="427"/>
      <c r="AI195" s="427"/>
      <c r="AJ195" s="427"/>
      <c r="AK195" s="427"/>
      <c r="AL195" s="427"/>
      <c r="AM195" s="427"/>
      <c r="AN195" s="441"/>
    </row>
    <row r="196" spans="2:40" ht="12.75">
      <c r="B196" s="217"/>
      <c r="C196" s="535"/>
      <c r="D196" s="427"/>
      <c r="E196" s="427"/>
      <c r="F196" s="427"/>
      <c r="G196" s="427"/>
      <c r="H196" s="427"/>
      <c r="I196" s="427"/>
      <c r="J196" s="427"/>
      <c r="K196" s="427"/>
      <c r="L196" s="427"/>
      <c r="M196" s="427"/>
      <c r="N196" s="427"/>
      <c r="O196" s="427"/>
      <c r="P196" s="427"/>
      <c r="Q196" s="427"/>
      <c r="R196" s="427"/>
      <c r="S196" s="427"/>
      <c r="T196" s="427"/>
      <c r="U196" s="427"/>
      <c r="V196" s="427"/>
      <c r="W196" s="427"/>
      <c r="X196" s="427"/>
      <c r="Y196" s="427"/>
      <c r="Z196" s="427"/>
      <c r="AA196" s="427"/>
      <c r="AB196" s="427"/>
      <c r="AC196" s="427"/>
      <c r="AD196" s="427"/>
      <c r="AE196" s="427"/>
      <c r="AF196" s="427"/>
      <c r="AG196" s="427"/>
      <c r="AH196" s="427"/>
      <c r="AI196" s="427"/>
      <c r="AJ196" s="427"/>
      <c r="AK196" s="427"/>
      <c r="AL196" s="427"/>
      <c r="AM196" s="427"/>
      <c r="AN196" s="441"/>
    </row>
    <row r="197" spans="2:40" ht="12.75">
      <c r="B197" s="217"/>
      <c r="C197" s="535"/>
      <c r="D197" s="427"/>
      <c r="E197" s="427"/>
      <c r="F197" s="427"/>
      <c r="G197" s="427"/>
      <c r="H197" s="427"/>
      <c r="I197" s="427"/>
      <c r="J197" s="427"/>
      <c r="K197" s="427"/>
      <c r="L197" s="427"/>
      <c r="M197" s="427"/>
      <c r="N197" s="427"/>
      <c r="O197" s="427"/>
      <c r="P197" s="427"/>
      <c r="Q197" s="427"/>
      <c r="R197" s="427"/>
      <c r="S197" s="427"/>
      <c r="T197" s="427"/>
      <c r="U197" s="427"/>
      <c r="V197" s="427"/>
      <c r="W197" s="427"/>
      <c r="X197" s="427"/>
      <c r="Y197" s="427"/>
      <c r="Z197" s="427"/>
      <c r="AA197" s="427"/>
      <c r="AB197" s="427"/>
      <c r="AC197" s="427"/>
      <c r="AD197" s="427"/>
      <c r="AE197" s="427"/>
      <c r="AF197" s="427"/>
      <c r="AG197" s="427"/>
      <c r="AH197" s="427"/>
      <c r="AI197" s="427"/>
      <c r="AJ197" s="427"/>
      <c r="AK197" s="427"/>
      <c r="AL197" s="427"/>
      <c r="AM197" s="427"/>
      <c r="AN197" s="441"/>
    </row>
    <row r="198" spans="2:40" ht="12.75">
      <c r="B198" s="217"/>
      <c r="C198" s="535"/>
      <c r="D198" s="427"/>
      <c r="E198" s="427"/>
      <c r="F198" s="427"/>
      <c r="G198" s="427"/>
      <c r="H198" s="427"/>
      <c r="I198" s="427"/>
      <c r="J198" s="427"/>
      <c r="K198" s="427"/>
      <c r="L198" s="427"/>
      <c r="M198" s="427"/>
      <c r="N198" s="427"/>
      <c r="O198" s="427"/>
      <c r="P198" s="427"/>
      <c r="Q198" s="427"/>
      <c r="R198" s="427"/>
      <c r="S198" s="427"/>
      <c r="T198" s="427"/>
      <c r="U198" s="427"/>
      <c r="V198" s="427"/>
      <c r="W198" s="427"/>
      <c r="X198" s="427"/>
      <c r="Y198" s="427"/>
      <c r="Z198" s="427"/>
      <c r="AA198" s="427"/>
      <c r="AB198" s="427"/>
      <c r="AC198" s="427"/>
      <c r="AD198" s="427"/>
      <c r="AE198" s="427"/>
      <c r="AF198" s="427"/>
      <c r="AG198" s="427"/>
      <c r="AH198" s="427"/>
      <c r="AI198" s="427"/>
      <c r="AJ198" s="427"/>
      <c r="AK198" s="427"/>
      <c r="AL198" s="427"/>
      <c r="AM198" s="427"/>
      <c r="AN198" s="441"/>
    </row>
    <row r="199" spans="2:40" ht="12.75">
      <c r="B199" s="217"/>
      <c r="C199" s="535"/>
      <c r="D199" s="427"/>
      <c r="E199" s="427"/>
      <c r="F199" s="427"/>
      <c r="G199" s="427"/>
      <c r="H199" s="427"/>
      <c r="I199" s="427"/>
      <c r="J199" s="427"/>
      <c r="K199" s="427"/>
      <c r="L199" s="427"/>
      <c r="M199" s="427"/>
      <c r="N199" s="427"/>
      <c r="O199" s="427"/>
      <c r="P199" s="427"/>
      <c r="Q199" s="427"/>
      <c r="R199" s="427"/>
      <c r="S199" s="427"/>
      <c r="T199" s="427"/>
      <c r="U199" s="427"/>
      <c r="V199" s="427"/>
      <c r="W199" s="427"/>
      <c r="X199" s="427"/>
      <c r="Y199" s="427"/>
      <c r="Z199" s="427"/>
      <c r="AA199" s="427"/>
      <c r="AB199" s="427"/>
      <c r="AC199" s="427"/>
      <c r="AD199" s="427"/>
      <c r="AE199" s="427"/>
      <c r="AF199" s="427"/>
      <c r="AG199" s="427"/>
      <c r="AH199" s="427"/>
      <c r="AI199" s="427"/>
      <c r="AJ199" s="427"/>
      <c r="AK199" s="427"/>
      <c r="AL199" s="427"/>
      <c r="AM199" s="427"/>
      <c r="AN199" s="441"/>
    </row>
    <row r="200" spans="2:40" ht="12.75">
      <c r="B200" s="217"/>
      <c r="C200" s="535"/>
      <c r="D200" s="427"/>
      <c r="E200" s="427"/>
      <c r="F200" s="427"/>
      <c r="G200" s="427"/>
      <c r="H200" s="427"/>
      <c r="I200" s="427"/>
      <c r="J200" s="427"/>
      <c r="K200" s="427"/>
      <c r="L200" s="427"/>
      <c r="M200" s="427"/>
      <c r="N200" s="427"/>
      <c r="O200" s="427"/>
      <c r="P200" s="427"/>
      <c r="Q200" s="427"/>
      <c r="R200" s="427"/>
      <c r="S200" s="427"/>
      <c r="T200" s="427"/>
      <c r="U200" s="427"/>
      <c r="V200" s="427"/>
      <c r="W200" s="427"/>
      <c r="X200" s="427"/>
      <c r="Y200" s="427"/>
      <c r="Z200" s="427"/>
      <c r="AA200" s="427"/>
      <c r="AB200" s="427"/>
      <c r="AC200" s="427"/>
      <c r="AD200" s="427"/>
      <c r="AE200" s="427"/>
      <c r="AF200" s="427"/>
      <c r="AG200" s="427"/>
      <c r="AH200" s="427"/>
      <c r="AI200" s="427"/>
      <c r="AJ200" s="427"/>
      <c r="AK200" s="427"/>
      <c r="AL200" s="427"/>
      <c r="AM200" s="427"/>
      <c r="AN200" s="441"/>
    </row>
    <row r="201" spans="2:40" ht="12.75">
      <c r="B201" s="217"/>
      <c r="C201" s="535"/>
      <c r="D201" s="427"/>
      <c r="E201" s="427"/>
      <c r="F201" s="427"/>
      <c r="G201" s="427"/>
      <c r="H201" s="427"/>
      <c r="I201" s="427"/>
      <c r="J201" s="427"/>
      <c r="K201" s="427"/>
      <c r="L201" s="427"/>
      <c r="M201" s="427"/>
      <c r="N201" s="427"/>
      <c r="O201" s="427"/>
      <c r="P201" s="427"/>
      <c r="Q201" s="427"/>
      <c r="R201" s="427"/>
      <c r="S201" s="427"/>
      <c r="T201" s="427"/>
      <c r="U201" s="427"/>
      <c r="V201" s="427"/>
      <c r="W201" s="427"/>
      <c r="X201" s="427"/>
      <c r="Y201" s="427"/>
      <c r="Z201" s="427"/>
      <c r="AA201" s="427"/>
      <c r="AB201" s="427"/>
      <c r="AC201" s="427"/>
      <c r="AD201" s="427"/>
      <c r="AE201" s="427"/>
      <c r="AF201" s="427"/>
      <c r="AG201" s="427"/>
      <c r="AH201" s="427"/>
      <c r="AI201" s="427"/>
      <c r="AJ201" s="427"/>
      <c r="AK201" s="427"/>
      <c r="AL201" s="427"/>
      <c r="AM201" s="427"/>
      <c r="AN201" s="441"/>
    </row>
    <row r="202" spans="2:40" ht="12.75">
      <c r="B202" s="217"/>
      <c r="C202" s="535"/>
      <c r="D202" s="427"/>
      <c r="E202" s="427"/>
      <c r="F202" s="427"/>
      <c r="G202" s="427"/>
      <c r="H202" s="427"/>
      <c r="I202" s="427"/>
      <c r="J202" s="427"/>
      <c r="K202" s="427"/>
      <c r="L202" s="427"/>
      <c r="M202" s="427"/>
      <c r="N202" s="427"/>
      <c r="O202" s="427"/>
      <c r="P202" s="427"/>
      <c r="Q202" s="427"/>
      <c r="R202" s="427"/>
      <c r="S202" s="427"/>
      <c r="T202" s="427"/>
      <c r="U202" s="427"/>
      <c r="V202" s="427"/>
      <c r="W202" s="427"/>
      <c r="X202" s="427"/>
      <c r="Y202" s="427"/>
      <c r="Z202" s="427"/>
      <c r="AA202" s="427"/>
      <c r="AB202" s="427"/>
      <c r="AC202" s="427"/>
      <c r="AD202" s="427"/>
      <c r="AE202" s="427"/>
      <c r="AF202" s="427"/>
      <c r="AG202" s="427"/>
      <c r="AH202" s="427"/>
      <c r="AI202" s="427"/>
      <c r="AJ202" s="427"/>
      <c r="AK202" s="427"/>
      <c r="AL202" s="427"/>
      <c r="AM202" s="427"/>
      <c r="AN202" s="441"/>
    </row>
    <row r="203" spans="2:40" ht="12.75">
      <c r="B203" s="217"/>
      <c r="C203" s="535"/>
      <c r="D203" s="427"/>
      <c r="E203" s="427"/>
      <c r="F203" s="427"/>
      <c r="G203" s="427"/>
      <c r="H203" s="427"/>
      <c r="I203" s="427"/>
      <c r="J203" s="427"/>
      <c r="K203" s="427"/>
      <c r="L203" s="427"/>
      <c r="M203" s="427"/>
      <c r="N203" s="427"/>
      <c r="O203" s="427"/>
      <c r="P203" s="427"/>
      <c r="Q203" s="427"/>
      <c r="R203" s="427"/>
      <c r="S203" s="427"/>
      <c r="T203" s="427"/>
      <c r="U203" s="427"/>
      <c r="V203" s="427"/>
      <c r="W203" s="427"/>
      <c r="X203" s="427"/>
      <c r="Y203" s="427"/>
      <c r="Z203" s="427"/>
      <c r="AA203" s="427"/>
      <c r="AB203" s="427"/>
      <c r="AC203" s="427"/>
      <c r="AD203" s="427"/>
      <c r="AE203" s="427"/>
      <c r="AF203" s="427"/>
      <c r="AG203" s="427"/>
      <c r="AH203" s="427"/>
      <c r="AI203" s="427"/>
      <c r="AJ203" s="427"/>
      <c r="AK203" s="427"/>
      <c r="AL203" s="427"/>
      <c r="AM203" s="427"/>
      <c r="AN203" s="441"/>
    </row>
    <row r="204" spans="2:40" ht="12.75">
      <c r="B204" s="217"/>
      <c r="C204" s="535"/>
      <c r="D204" s="427"/>
      <c r="E204" s="427"/>
      <c r="F204" s="427"/>
      <c r="G204" s="427"/>
      <c r="H204" s="427"/>
      <c r="I204" s="427"/>
      <c r="J204" s="427"/>
      <c r="K204" s="427"/>
      <c r="L204" s="427"/>
      <c r="M204" s="427"/>
      <c r="N204" s="427"/>
      <c r="O204" s="427"/>
      <c r="P204" s="427"/>
      <c r="Q204" s="427"/>
      <c r="R204" s="427"/>
      <c r="S204" s="427"/>
      <c r="T204" s="427"/>
      <c r="U204" s="427"/>
      <c r="V204" s="427"/>
      <c r="W204" s="427"/>
      <c r="X204" s="427"/>
      <c r="Y204" s="427"/>
      <c r="Z204" s="427"/>
      <c r="AA204" s="427"/>
      <c r="AB204" s="427"/>
      <c r="AC204" s="427"/>
      <c r="AD204" s="427"/>
      <c r="AE204" s="427"/>
      <c r="AF204" s="427"/>
      <c r="AG204" s="427"/>
      <c r="AH204" s="427"/>
      <c r="AI204" s="427"/>
      <c r="AJ204" s="427"/>
      <c r="AK204" s="427"/>
      <c r="AL204" s="427"/>
      <c r="AM204" s="427"/>
      <c r="AN204" s="441"/>
    </row>
    <row r="205" spans="2:40" ht="12.75">
      <c r="B205" s="217"/>
      <c r="C205" s="535"/>
      <c r="D205" s="427"/>
      <c r="E205" s="427"/>
      <c r="F205" s="427"/>
      <c r="G205" s="427"/>
      <c r="H205" s="427"/>
      <c r="I205" s="427"/>
      <c r="J205" s="427"/>
      <c r="K205" s="427"/>
      <c r="L205" s="427"/>
      <c r="M205" s="427"/>
      <c r="N205" s="427"/>
      <c r="O205" s="427"/>
      <c r="P205" s="427"/>
      <c r="Q205" s="427"/>
      <c r="R205" s="427"/>
      <c r="S205" s="427"/>
      <c r="T205" s="427"/>
      <c r="U205" s="427"/>
      <c r="V205" s="427"/>
      <c r="W205" s="427"/>
      <c r="X205" s="427"/>
      <c r="Y205" s="427"/>
      <c r="Z205" s="427"/>
      <c r="AA205" s="427"/>
      <c r="AB205" s="427"/>
      <c r="AC205" s="427"/>
      <c r="AD205" s="427"/>
      <c r="AE205" s="427"/>
      <c r="AF205" s="427"/>
      <c r="AG205" s="427"/>
      <c r="AH205" s="427"/>
      <c r="AI205" s="427"/>
      <c r="AJ205" s="427"/>
      <c r="AK205" s="427"/>
      <c r="AL205" s="427"/>
      <c r="AM205" s="427"/>
      <c r="AN205" s="441"/>
    </row>
    <row r="206" spans="2:40" ht="12.75">
      <c r="B206" s="225"/>
      <c r="C206" s="226"/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6"/>
      <c r="AA206" s="226"/>
      <c r="AB206" s="226"/>
      <c r="AC206" s="226"/>
      <c r="AD206" s="226"/>
      <c r="AE206" s="226"/>
      <c r="AF206" s="226"/>
      <c r="AG206" s="226"/>
      <c r="AH206" s="226"/>
      <c r="AI206" s="226"/>
      <c r="AJ206" s="226"/>
      <c r="AK206" s="226"/>
      <c r="AL206" s="226"/>
      <c r="AM206" s="226"/>
      <c r="AN206" s="227"/>
    </row>
    <row r="207" s="466" customFormat="1" ht="9">
      <c r="A207" s="235"/>
    </row>
    <row r="208" spans="1:34" s="466" customFormat="1" ht="12.75">
      <c r="A208" s="235"/>
      <c r="C208"/>
      <c r="E208"/>
      <c r="F208"/>
      <c r="P208"/>
      <c r="R208"/>
      <c r="AF208"/>
      <c r="AG208"/>
      <c r="AH208"/>
    </row>
    <row r="209" s="466" customFormat="1" ht="9">
      <c r="A209" s="235"/>
    </row>
    <row r="210" spans="1:40" s="466" customFormat="1" ht="12.75">
      <c r="A210" s="224"/>
      <c r="B210" s="226"/>
      <c r="C210" s="517" t="s">
        <v>223</v>
      </c>
      <c r="D210" s="226"/>
      <c r="E210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/>
      <c r="Q210"/>
      <c r="R210" s="226"/>
      <c r="S210" s="226"/>
      <c r="T210" s="226"/>
      <c r="U210" s="226"/>
      <c r="V210" s="226"/>
      <c r="W210" s="226"/>
      <c r="X210" s="226"/>
      <c r="Y210" s="226"/>
      <c r="Z210" s="226"/>
      <c r="AA210" s="226"/>
      <c r="AB210" s="226"/>
      <c r="AC210" s="226"/>
      <c r="AD210" s="226"/>
      <c r="AE210" s="226"/>
      <c r="AF210"/>
      <c r="AG210"/>
      <c r="AH210" s="226"/>
      <c r="AI210" s="435"/>
      <c r="AJ210" s="226"/>
      <c r="AK210" s="226"/>
      <c r="AL210" s="226"/>
      <c r="AM210" s="226"/>
      <c r="AN210" s="226"/>
    </row>
    <row r="211" spans="2:34" ht="12.75">
      <c r="B211" s="516" t="s">
        <v>224</v>
      </c>
      <c r="F211" s="566" t="s">
        <v>225</v>
      </c>
      <c r="R211" s="516" t="s">
        <v>226</v>
      </c>
      <c r="AH211" s="516" t="s">
        <v>227</v>
      </c>
    </row>
    <row r="214" spans="1:52" s="228" customFormat="1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</row>
  </sheetData>
  <sheetProtection/>
  <printOptions/>
  <pageMargins left="0.7874015748031497" right="0.1968503937007874" top="0.1968503937007874" bottom="0.1968503937007874" header="0" footer="0"/>
  <pageSetup fitToHeight="3" horizontalDpi="300" verticalDpi="300" orientation="portrait" paperSize="9" r:id="rId1"/>
  <headerFooter alignWithMargins="0">
    <oddFooter>&amp;L
&amp;6Especificações - Habitação
</oddFooter>
  </headerFooter>
  <rowBreaks count="2" manualBreakCount="2">
    <brk id="80" max="65535" man="1"/>
    <brk id="154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55"/>
  <sheetViews>
    <sheetView showGridLines="0" zoomScalePageLayoutView="0" workbookViewId="0" topLeftCell="A1">
      <selection activeCell="Y29" sqref="Y29"/>
    </sheetView>
  </sheetViews>
  <sheetFormatPr defaultColWidth="11.421875" defaultRowHeight="12.75"/>
  <cols>
    <col min="1" max="1" width="0.71875" style="387" customWidth="1"/>
    <col min="2" max="18" width="2.28125" style="387" customWidth="1"/>
    <col min="19" max="21" width="2.28125" style="388" customWidth="1"/>
    <col min="22" max="31" width="2.28125" style="387" customWidth="1"/>
    <col min="32" max="32" width="2.00390625" style="387" customWidth="1"/>
    <col min="33" max="37" width="2.28125" style="387" customWidth="1"/>
  </cols>
  <sheetData>
    <row r="1" spans="20:37" ht="12.75">
      <c r="T1" s="220" t="s">
        <v>0</v>
      </c>
      <c r="Z1" s="389"/>
      <c r="AA1"/>
      <c r="AB1" s="220" t="s">
        <v>1</v>
      </c>
      <c r="AG1" s="389"/>
      <c r="AH1"/>
      <c r="AI1" s="222" t="s">
        <v>2</v>
      </c>
      <c r="AK1" s="389"/>
    </row>
    <row r="2" spans="20:37" ht="12.75">
      <c r="T2" s="390"/>
      <c r="U2" s="391"/>
      <c r="V2" s="392"/>
      <c r="W2" s="392"/>
      <c r="X2" s="392"/>
      <c r="Y2" s="392"/>
      <c r="Z2" s="392"/>
      <c r="AA2" s="393"/>
      <c r="AB2" s="394"/>
      <c r="AC2" s="392"/>
      <c r="AD2" s="392"/>
      <c r="AE2" s="392"/>
      <c r="AF2" s="392"/>
      <c r="AG2" s="392"/>
      <c r="AH2" s="393"/>
      <c r="AI2" s="394"/>
      <c r="AJ2" s="392"/>
      <c r="AK2" s="395"/>
    </row>
    <row r="4" spans="1:37" ht="12.75">
      <c r="A4" s="396"/>
      <c r="B4" s="396"/>
      <c r="C4" s="396"/>
      <c r="D4" s="396"/>
      <c r="E4" s="396"/>
      <c r="F4" s="397" t="s">
        <v>3</v>
      </c>
      <c r="T4" s="398"/>
      <c r="U4" s="398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6"/>
      <c r="AG4" s="396"/>
      <c r="AH4" s="396"/>
      <c r="AI4" s="396"/>
      <c r="AJ4" s="396"/>
      <c r="AK4" s="396"/>
    </row>
    <row r="5" ht="3" customHeight="1">
      <c r="T5"/>
    </row>
    <row r="6" spans="1:37" ht="12.75">
      <c r="A6" s="399"/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440" t="s">
        <v>4</v>
      </c>
      <c r="Q6" s="399"/>
      <c r="R6" s="399"/>
      <c r="S6" s="400"/>
      <c r="T6" s="401"/>
      <c r="U6" s="400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</row>
    <row r="7" spans="1:22" ht="12.75">
      <c r="A7" s="402" t="s">
        <v>228</v>
      </c>
      <c r="B7"/>
      <c r="S7" s="387"/>
      <c r="V7" s="388"/>
    </row>
    <row r="8" spans="1:22" ht="6" customHeight="1">
      <c r="A8"/>
      <c r="S8" s="387"/>
      <c r="V8" s="388"/>
    </row>
    <row r="9" spans="1:28" ht="12.75">
      <c r="A9" s="403" t="s">
        <v>229</v>
      </c>
      <c r="B9"/>
      <c r="S9" s="387"/>
      <c r="V9" s="388"/>
      <c r="X9"/>
      <c r="Y9"/>
      <c r="Z9"/>
      <c r="AA9"/>
      <c r="AB9" s="403" t="s">
        <v>230</v>
      </c>
    </row>
    <row r="10" spans="1:37" ht="6" customHeight="1">
      <c r="A10" s="224"/>
      <c r="B10" s="404"/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5"/>
      <c r="U10" s="405"/>
      <c r="V10" s="405"/>
      <c r="W10" s="404"/>
      <c r="X10"/>
      <c r="Y10"/>
      <c r="Z10"/>
      <c r="AA10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</row>
    <row r="11" spans="1:37" ht="12.75">
      <c r="A11" s="224"/>
      <c r="B11" s="406"/>
      <c r="C11" s="407"/>
      <c r="D11" s="407"/>
      <c r="E11" s="407"/>
      <c r="F11" s="408"/>
      <c r="G11" s="408"/>
      <c r="H11" s="408"/>
      <c r="I11" s="409"/>
      <c r="J11" s="408"/>
      <c r="K11" s="408"/>
      <c r="L11" s="408"/>
      <c r="M11" s="408"/>
      <c r="N11" s="408"/>
      <c r="O11" s="408"/>
      <c r="P11" s="408"/>
      <c r="Q11" s="408"/>
      <c r="R11" s="409" t="s">
        <v>231</v>
      </c>
      <c r="S11" s="409"/>
      <c r="T11" s="409"/>
      <c r="U11" s="410" t="s">
        <v>231</v>
      </c>
      <c r="V11" s="409"/>
      <c r="W11" s="411"/>
      <c r="X11" s="553"/>
      <c r="Y11" s="409"/>
      <c r="Z11" s="411"/>
      <c r="AA11"/>
      <c r="AB11" s="393" t="s">
        <v>232</v>
      </c>
      <c r="AC11" s="404"/>
      <c r="AD11" s="404"/>
      <c r="AE11" s="404"/>
      <c r="AF11" s="404"/>
      <c r="AG11" s="404"/>
      <c r="AH11" s="404"/>
      <c r="AI11" s="404"/>
      <c r="AJ11" s="404"/>
      <c r="AK11" s="389"/>
    </row>
    <row r="12" spans="1:37" ht="12.75">
      <c r="A12" s="224"/>
      <c r="B12" s="412"/>
      <c r="C12" s="413"/>
      <c r="D12" s="413"/>
      <c r="E12" s="413"/>
      <c r="F12" s="414"/>
      <c r="G12" s="414"/>
      <c r="H12" s="414"/>
      <c r="I12" s="404"/>
      <c r="J12" s="414"/>
      <c r="K12" s="414"/>
      <c r="L12" s="414"/>
      <c r="M12" s="414"/>
      <c r="N12" s="414"/>
      <c r="O12" s="414"/>
      <c r="P12" s="414"/>
      <c r="Q12" s="414"/>
      <c r="R12" s="414" t="s">
        <v>233</v>
      </c>
      <c r="S12" s="404"/>
      <c r="T12" s="404"/>
      <c r="U12" s="393" t="s">
        <v>234</v>
      </c>
      <c r="V12" s="404"/>
      <c r="W12" s="389"/>
      <c r="X12" s="554"/>
      <c r="Y12" s="404"/>
      <c r="Z12" s="389"/>
      <c r="AA12"/>
      <c r="AB12" s="555" t="s">
        <v>235</v>
      </c>
      <c r="AC12" s="392"/>
      <c r="AD12" s="392"/>
      <c r="AE12" s="392"/>
      <c r="AF12" s="392"/>
      <c r="AG12" s="392"/>
      <c r="AH12" s="392"/>
      <c r="AI12" s="392"/>
      <c r="AJ12" s="392"/>
      <c r="AK12" s="395"/>
    </row>
    <row r="13" spans="1:37" ht="54.75">
      <c r="A13" s="224"/>
      <c r="B13" s="412"/>
      <c r="C13" s="413"/>
      <c r="D13" s="413"/>
      <c r="E13" s="413"/>
      <c r="F13" s="415" t="s">
        <v>236</v>
      </c>
      <c r="G13" s="415" t="s">
        <v>237</v>
      </c>
      <c r="H13" s="415" t="s">
        <v>238</v>
      </c>
      <c r="I13" s="416" t="s">
        <v>239</v>
      </c>
      <c r="J13" s="415" t="s">
        <v>240</v>
      </c>
      <c r="K13" s="415" t="s">
        <v>241</v>
      </c>
      <c r="L13" s="415" t="s">
        <v>242</v>
      </c>
      <c r="M13" s="415" t="s">
        <v>243</v>
      </c>
      <c r="N13" s="415" t="s">
        <v>753</v>
      </c>
      <c r="O13" s="550"/>
      <c r="P13" s="551"/>
      <c r="Q13" s="551"/>
      <c r="R13" s="417" t="s">
        <v>244</v>
      </c>
      <c r="S13" s="417" t="s">
        <v>245</v>
      </c>
      <c r="T13" s="417" t="s">
        <v>246</v>
      </c>
      <c r="U13" s="417" t="s">
        <v>244</v>
      </c>
      <c r="V13" s="417" t="s">
        <v>245</v>
      </c>
      <c r="W13" s="417" t="s">
        <v>246</v>
      </c>
      <c r="X13" s="552"/>
      <c r="Y13" s="552"/>
      <c r="Z13" s="552"/>
      <c r="AA13"/>
      <c r="AB13" s="404" t="s">
        <v>247</v>
      </c>
      <c r="AC13" s="404"/>
      <c r="AD13" s="556" t="s">
        <v>754</v>
      </c>
      <c r="AE13" s="404"/>
      <c r="AF13" s="404"/>
      <c r="AG13" s="404"/>
      <c r="AH13" s="404"/>
      <c r="AI13" s="404"/>
      <c r="AJ13" s="404"/>
      <c r="AK13" s="404"/>
    </row>
    <row r="14" spans="1:37" ht="12.75">
      <c r="A14" s="224"/>
      <c r="B14" s="418" t="s">
        <v>248</v>
      </c>
      <c r="C14" s="419"/>
      <c r="D14" s="419"/>
      <c r="E14" s="419"/>
      <c r="F14" s="548"/>
      <c r="G14" s="548"/>
      <c r="H14" s="548"/>
      <c r="I14" s="549"/>
      <c r="J14" s="548"/>
      <c r="K14" s="548"/>
      <c r="L14" s="548"/>
      <c r="M14" s="548"/>
      <c r="N14" s="548"/>
      <c r="O14" s="548"/>
      <c r="P14" s="548"/>
      <c r="Q14" s="548"/>
      <c r="R14" s="548"/>
      <c r="S14" s="548"/>
      <c r="T14" s="548"/>
      <c r="U14" s="548"/>
      <c r="V14" s="548"/>
      <c r="W14" s="548"/>
      <c r="X14" s="548"/>
      <c r="Y14" s="548"/>
      <c r="Z14" s="548"/>
      <c r="AA14"/>
      <c r="AB14" s="393" t="s">
        <v>249</v>
      </c>
      <c r="AC14" s="404"/>
      <c r="AD14" s="404"/>
      <c r="AE14" s="404"/>
      <c r="AF14" s="404"/>
      <c r="AG14" s="404"/>
      <c r="AH14" s="404"/>
      <c r="AI14" s="404"/>
      <c r="AJ14" s="404"/>
      <c r="AK14" s="389"/>
    </row>
    <row r="15" spans="1:37" ht="12.75">
      <c r="A15" s="224"/>
      <c r="B15" s="418" t="s">
        <v>160</v>
      </c>
      <c r="C15" s="419"/>
      <c r="D15" s="419"/>
      <c r="E15" s="419"/>
      <c r="F15" s="548"/>
      <c r="G15" s="548"/>
      <c r="H15" s="548"/>
      <c r="I15" s="549"/>
      <c r="J15" s="548"/>
      <c r="K15" s="548"/>
      <c r="L15" s="548"/>
      <c r="M15" s="548"/>
      <c r="N15" s="548"/>
      <c r="O15" s="548"/>
      <c r="P15" s="548"/>
      <c r="Q15" s="548"/>
      <c r="R15" s="548"/>
      <c r="S15" s="548"/>
      <c r="T15" s="548"/>
      <c r="U15" s="548"/>
      <c r="V15" s="548"/>
      <c r="W15" s="548"/>
      <c r="X15" s="548"/>
      <c r="Y15" s="548"/>
      <c r="Z15" s="548"/>
      <c r="AA15"/>
      <c r="AB15" s="348"/>
      <c r="AC15" s="392"/>
      <c r="AD15" s="392"/>
      <c r="AE15" s="392"/>
      <c r="AF15" s="392"/>
      <c r="AG15" s="392"/>
      <c r="AH15" s="392"/>
      <c r="AI15" s="392"/>
      <c r="AJ15" s="392"/>
      <c r="AK15" s="395"/>
    </row>
    <row r="16" spans="1:37" ht="12.75">
      <c r="A16" s="224"/>
      <c r="B16" s="418" t="s">
        <v>161</v>
      </c>
      <c r="C16" s="419"/>
      <c r="D16" s="419"/>
      <c r="E16" s="419"/>
      <c r="F16" s="548"/>
      <c r="G16" s="548"/>
      <c r="H16" s="548"/>
      <c r="I16" s="549"/>
      <c r="J16" s="548"/>
      <c r="K16" s="548"/>
      <c r="L16" s="548"/>
      <c r="M16" s="548"/>
      <c r="N16" s="548"/>
      <c r="O16" s="548"/>
      <c r="P16" s="548"/>
      <c r="Q16" s="548"/>
      <c r="R16" s="548"/>
      <c r="S16" s="548"/>
      <c r="T16" s="548"/>
      <c r="U16" s="548"/>
      <c r="V16" s="548"/>
      <c r="W16" s="548"/>
      <c r="X16" s="548"/>
      <c r="Y16" s="548"/>
      <c r="Z16" s="548"/>
      <c r="AA16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</row>
    <row r="17" spans="1:37" ht="12.75">
      <c r="A17" s="224"/>
      <c r="B17" s="418" t="s">
        <v>250</v>
      </c>
      <c r="C17" s="419"/>
      <c r="D17" s="419"/>
      <c r="E17" s="419"/>
      <c r="F17" s="548"/>
      <c r="G17" s="548"/>
      <c r="H17" s="548"/>
      <c r="I17" s="549"/>
      <c r="J17" s="548"/>
      <c r="K17" s="548"/>
      <c r="L17" s="548"/>
      <c r="M17" s="548"/>
      <c r="N17" s="548"/>
      <c r="O17" s="548"/>
      <c r="P17" s="548"/>
      <c r="Q17" s="548"/>
      <c r="R17" s="548"/>
      <c r="S17" s="548"/>
      <c r="T17" s="548"/>
      <c r="U17" s="548" t="s">
        <v>8</v>
      </c>
      <c r="V17" s="548" t="s">
        <v>8</v>
      </c>
      <c r="W17" s="548"/>
      <c r="X17" s="548"/>
      <c r="Y17" s="548"/>
      <c r="Z17" s="548"/>
      <c r="AA17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</row>
    <row r="18" spans="1:37" ht="12.75">
      <c r="A18" s="224"/>
      <c r="B18" s="418" t="s">
        <v>251</v>
      </c>
      <c r="C18" s="419"/>
      <c r="D18" s="419"/>
      <c r="E18" s="419"/>
      <c r="F18" s="548"/>
      <c r="G18" s="548"/>
      <c r="H18" s="548"/>
      <c r="I18" s="549"/>
      <c r="J18" s="548"/>
      <c r="K18" s="548"/>
      <c r="L18" s="548"/>
      <c r="M18" s="548"/>
      <c r="N18" s="548"/>
      <c r="O18" s="548"/>
      <c r="P18" s="548"/>
      <c r="Q18" s="548"/>
      <c r="R18" s="548"/>
      <c r="S18" s="548"/>
      <c r="T18" s="548"/>
      <c r="U18" s="548"/>
      <c r="V18" s="548"/>
      <c r="W18" s="548"/>
      <c r="X18" s="548"/>
      <c r="Y18" s="548"/>
      <c r="Z18" s="548"/>
      <c r="AA18"/>
      <c r="AB18" s="217"/>
      <c r="AC18" s="404"/>
      <c r="AD18" s="404"/>
      <c r="AE18" s="404"/>
      <c r="AF18" s="404"/>
      <c r="AG18" s="404"/>
      <c r="AH18" s="404"/>
      <c r="AI18" s="404"/>
      <c r="AJ18" s="404"/>
      <c r="AK18" s="389"/>
    </row>
    <row r="19" spans="1:37" ht="12.75">
      <c r="A19" s="224"/>
      <c r="B19" s="418" t="s">
        <v>252</v>
      </c>
      <c r="C19" s="419"/>
      <c r="D19" s="419"/>
      <c r="E19" s="419"/>
      <c r="F19" s="548"/>
      <c r="G19" s="548"/>
      <c r="H19" s="548"/>
      <c r="I19" s="549"/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/>
      <c r="AB19" s="555"/>
      <c r="AC19" s="392"/>
      <c r="AD19" s="392"/>
      <c r="AE19" s="392"/>
      <c r="AF19" s="392"/>
      <c r="AG19" s="392"/>
      <c r="AH19" s="392"/>
      <c r="AI19" s="392"/>
      <c r="AJ19" s="392"/>
      <c r="AK19" s="395"/>
    </row>
    <row r="20" spans="1:29" ht="6" customHeight="1">
      <c r="A20" s="224"/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</row>
    <row r="21" spans="1:21" ht="12.75">
      <c r="A21" s="403" t="s">
        <v>253</v>
      </c>
      <c r="B21"/>
      <c r="S21" s="387"/>
      <c r="T21" s="387"/>
      <c r="U21" s="387"/>
    </row>
    <row r="22" spans="1:21" ht="6" customHeight="1">
      <c r="A22"/>
      <c r="S22" s="387"/>
      <c r="T22" s="387"/>
      <c r="U22" s="387"/>
    </row>
    <row r="23" spans="1:36" ht="12.75">
      <c r="A23"/>
      <c r="B23" s="548" t="s">
        <v>8</v>
      </c>
      <c r="C23" s="387" t="s">
        <v>236</v>
      </c>
      <c r="F23" s="548" t="s">
        <v>8</v>
      </c>
      <c r="G23" s="387" t="s">
        <v>237</v>
      </c>
      <c r="J23" s="548" t="s">
        <v>8</v>
      </c>
      <c r="K23" s="387" t="s">
        <v>238</v>
      </c>
      <c r="N23" s="548"/>
      <c r="O23" s="387" t="s">
        <v>239</v>
      </c>
      <c r="S23" s="387"/>
      <c r="T23" s="420"/>
      <c r="U23" s="548"/>
      <c r="V23" s="387" t="s">
        <v>254</v>
      </c>
      <c r="Y23"/>
      <c r="Z23"/>
      <c r="AD23" s="548"/>
      <c r="AE23" s="557"/>
      <c r="AF23" s="421"/>
      <c r="AG23" s="421"/>
      <c r="AH23" s="421"/>
      <c r="AI23" s="421"/>
      <c r="AJ23" s="421"/>
    </row>
    <row r="24" spans="1:21" ht="6" customHeight="1">
      <c r="A24"/>
      <c r="S24" s="387"/>
      <c r="T24" s="387"/>
      <c r="U24" s="387"/>
    </row>
    <row r="25" spans="1:37" ht="12.75">
      <c r="A25"/>
      <c r="B25" s="402" t="s">
        <v>255</v>
      </c>
      <c r="N25"/>
      <c r="O25"/>
      <c r="P25"/>
      <c r="Q25" s="402" t="s">
        <v>256</v>
      </c>
      <c r="S25" s="387"/>
      <c r="T25" s="387"/>
      <c r="U25" s="387"/>
      <c r="AI25"/>
      <c r="AJ25"/>
      <c r="AK25"/>
    </row>
    <row r="26" spans="1:37" ht="52.5">
      <c r="A26"/>
      <c r="B26" s="422"/>
      <c r="C26" s="423"/>
      <c r="D26" s="423"/>
      <c r="E26" s="423"/>
      <c r="F26" s="423"/>
      <c r="G26" s="417" t="s">
        <v>257</v>
      </c>
      <c r="H26" s="417" t="s">
        <v>240</v>
      </c>
      <c r="I26" s="417" t="s">
        <v>258</v>
      </c>
      <c r="J26" s="559" t="s">
        <v>746</v>
      </c>
      <c r="K26" s="559"/>
      <c r="L26" s="559"/>
      <c r="M26" s="559"/>
      <c r="N26"/>
      <c r="O26"/>
      <c r="P26"/>
      <c r="Q26" s="422"/>
      <c r="R26" s="423"/>
      <c r="S26" s="423"/>
      <c r="T26" s="423"/>
      <c r="U26" s="423"/>
      <c r="V26" s="417" t="s">
        <v>259</v>
      </c>
      <c r="W26" s="417" t="s">
        <v>260</v>
      </c>
      <c r="X26" s="417" t="s">
        <v>261</v>
      </c>
      <c r="Y26" s="417" t="s">
        <v>262</v>
      </c>
      <c r="Z26" s="417" t="s">
        <v>263</v>
      </c>
      <c r="AA26" s="417" t="s">
        <v>264</v>
      </c>
      <c r="AB26" s="417" t="s">
        <v>265</v>
      </c>
      <c r="AC26" s="417" t="s">
        <v>266</v>
      </c>
      <c r="AD26" s="417" t="s">
        <v>267</v>
      </c>
      <c r="AE26" s="417" t="s">
        <v>268</v>
      </c>
      <c r="AF26" s="417" t="s">
        <v>269</v>
      </c>
      <c r="AG26" s="417" t="s">
        <v>270</v>
      </c>
      <c r="AH26" s="552"/>
      <c r="AI26" s="552"/>
      <c r="AJ26" s="552"/>
      <c r="AK26" s="552"/>
    </row>
    <row r="27" spans="1:37" ht="12.75">
      <c r="A27"/>
      <c r="B27" s="418" t="s">
        <v>248</v>
      </c>
      <c r="C27" s="419"/>
      <c r="D27" s="419"/>
      <c r="E27" s="419"/>
      <c r="F27" s="419"/>
      <c r="G27" s="548"/>
      <c r="H27" s="548"/>
      <c r="I27" s="548"/>
      <c r="J27" s="548"/>
      <c r="K27" s="548"/>
      <c r="L27" s="548"/>
      <c r="M27" s="548"/>
      <c r="N27"/>
      <c r="O27"/>
      <c r="P27"/>
      <c r="Q27" s="418" t="s">
        <v>271</v>
      </c>
      <c r="R27" s="419"/>
      <c r="S27" s="419"/>
      <c r="T27" s="419"/>
      <c r="U27" s="425"/>
      <c r="V27" s="548"/>
      <c r="W27" s="548"/>
      <c r="X27" s="548"/>
      <c r="Y27" s="560"/>
      <c r="Z27" s="548"/>
      <c r="AA27" s="548"/>
      <c r="AB27" s="548"/>
      <c r="AC27" s="548"/>
      <c r="AD27" s="548"/>
      <c r="AE27" s="548" t="s">
        <v>8</v>
      </c>
      <c r="AF27" s="548"/>
      <c r="AG27" s="548"/>
      <c r="AH27" s="548"/>
      <c r="AI27" s="548"/>
      <c r="AJ27" s="548"/>
      <c r="AK27" s="548"/>
    </row>
    <row r="28" spans="1:37" ht="12.75">
      <c r="A28"/>
      <c r="B28" s="418" t="s">
        <v>160</v>
      </c>
      <c r="C28" s="419"/>
      <c r="D28" s="419"/>
      <c r="E28" s="419"/>
      <c r="F28" s="419"/>
      <c r="G28" s="548"/>
      <c r="H28" s="548"/>
      <c r="I28" s="548"/>
      <c r="J28" s="548"/>
      <c r="K28" s="548"/>
      <c r="L28" s="548"/>
      <c r="M28" s="548"/>
      <c r="N28"/>
      <c r="O28"/>
      <c r="P28"/>
      <c r="Q28" s="418" t="s">
        <v>272</v>
      </c>
      <c r="R28" s="419"/>
      <c r="S28" s="419"/>
      <c r="T28" s="419"/>
      <c r="U28" s="425"/>
      <c r="V28" s="548"/>
      <c r="W28" s="548"/>
      <c r="X28" s="548"/>
      <c r="Y28" s="560"/>
      <c r="Z28" s="560"/>
      <c r="AA28" s="560"/>
      <c r="AB28" s="560"/>
      <c r="AC28" s="560"/>
      <c r="AD28" s="560"/>
      <c r="AE28" s="560" t="s">
        <v>8</v>
      </c>
      <c r="AF28" s="560"/>
      <c r="AG28" s="560"/>
      <c r="AH28" s="560"/>
      <c r="AI28" s="560"/>
      <c r="AJ28" s="560"/>
      <c r="AK28" s="560"/>
    </row>
    <row r="29" spans="1:37" ht="12.75">
      <c r="A29"/>
      <c r="B29" s="418" t="s">
        <v>161</v>
      </c>
      <c r="C29" s="419"/>
      <c r="D29" s="419"/>
      <c r="E29" s="419"/>
      <c r="F29" s="419"/>
      <c r="G29" s="548"/>
      <c r="H29" s="548"/>
      <c r="I29" s="548"/>
      <c r="J29" s="548" t="s">
        <v>37</v>
      </c>
      <c r="K29" s="548"/>
      <c r="L29" s="548"/>
      <c r="M29" s="548"/>
      <c r="N29"/>
      <c r="O29"/>
      <c r="P29"/>
      <c r="Q29" s="418" t="s">
        <v>273</v>
      </c>
      <c r="R29" s="419"/>
      <c r="S29" s="419"/>
      <c r="T29" s="419"/>
      <c r="U29" s="425"/>
      <c r="V29" s="548"/>
      <c r="W29" s="548"/>
      <c r="X29" s="548"/>
      <c r="Y29" s="560"/>
      <c r="Z29" s="560"/>
      <c r="AA29" s="560"/>
      <c r="AB29" s="560"/>
      <c r="AC29" s="560"/>
      <c r="AD29" s="560"/>
      <c r="AE29" s="560"/>
      <c r="AF29" s="560"/>
      <c r="AG29" s="560"/>
      <c r="AH29" s="560"/>
      <c r="AI29" s="560"/>
      <c r="AJ29" s="560"/>
      <c r="AK29" s="560"/>
    </row>
    <row r="30" spans="1:37" ht="12.75">
      <c r="A30"/>
      <c r="B30" s="418" t="s">
        <v>250</v>
      </c>
      <c r="C30" s="419"/>
      <c r="D30" s="419"/>
      <c r="E30" s="419"/>
      <c r="F30" s="419"/>
      <c r="G30" s="548"/>
      <c r="H30" s="548"/>
      <c r="I30" s="548"/>
      <c r="J30" s="548"/>
      <c r="K30" s="548"/>
      <c r="L30" s="548"/>
      <c r="M30" s="548"/>
      <c r="N30"/>
      <c r="O30"/>
      <c r="P30"/>
      <c r="Q30" s="418" t="s">
        <v>274</v>
      </c>
      <c r="R30" s="419"/>
      <c r="S30" s="419"/>
      <c r="T30" s="419"/>
      <c r="U30" s="425"/>
      <c r="V30" s="548"/>
      <c r="W30" s="548"/>
      <c r="X30" s="548"/>
      <c r="Y30" s="560" t="s">
        <v>8</v>
      </c>
      <c r="Z30" s="560"/>
      <c r="AA30" s="560"/>
      <c r="AB30" s="560"/>
      <c r="AC30" s="560"/>
      <c r="AD30" s="560"/>
      <c r="AE30" s="560"/>
      <c r="AF30" s="560"/>
      <c r="AG30" s="560"/>
      <c r="AH30" s="560"/>
      <c r="AI30" s="560"/>
      <c r="AJ30" s="560"/>
      <c r="AK30" s="560"/>
    </row>
    <row r="31" spans="1:37" ht="12.75">
      <c r="A31"/>
      <c r="B31" s="418" t="s">
        <v>251</v>
      </c>
      <c r="C31" s="419"/>
      <c r="D31" s="419"/>
      <c r="E31" s="419"/>
      <c r="F31" s="419"/>
      <c r="G31" s="548"/>
      <c r="H31" s="548"/>
      <c r="I31" s="548"/>
      <c r="J31" s="548"/>
      <c r="K31" s="548"/>
      <c r="L31" s="548"/>
      <c r="M31" s="548"/>
      <c r="N31"/>
      <c r="O31"/>
      <c r="P31"/>
      <c r="Q31" s="418" t="s">
        <v>275</v>
      </c>
      <c r="R31" s="419"/>
      <c r="S31" s="419"/>
      <c r="T31" s="419"/>
      <c r="U31" s="419"/>
      <c r="V31" s="548"/>
      <c r="W31" s="548"/>
      <c r="X31" s="548"/>
      <c r="Y31" s="560" t="s">
        <v>8</v>
      </c>
      <c r="Z31" s="560"/>
      <c r="AA31" s="560"/>
      <c r="AB31" s="560"/>
      <c r="AC31" s="560"/>
      <c r="AD31" s="560"/>
      <c r="AE31" s="560"/>
      <c r="AF31" s="560"/>
      <c r="AG31" s="560"/>
      <c r="AH31" s="560"/>
      <c r="AI31" s="560"/>
      <c r="AJ31" s="560"/>
      <c r="AK31" s="560"/>
    </row>
    <row r="32" spans="1:37" ht="12.75">
      <c r="A32"/>
      <c r="B32" s="558" t="s">
        <v>766</v>
      </c>
      <c r="C32" s="419"/>
      <c r="D32" s="419"/>
      <c r="E32" s="419"/>
      <c r="F32" s="419"/>
      <c r="G32" s="548"/>
      <c r="H32" s="548"/>
      <c r="I32" s="548"/>
      <c r="J32" s="548" t="s">
        <v>37</v>
      </c>
      <c r="K32" s="548"/>
      <c r="L32" s="548"/>
      <c r="M32" s="548"/>
      <c r="N32"/>
      <c r="O32"/>
      <c r="P32"/>
      <c r="Q32" s="418" t="s">
        <v>276</v>
      </c>
      <c r="R32" s="419"/>
      <c r="S32" s="419"/>
      <c r="T32" s="419"/>
      <c r="U32" s="419"/>
      <c r="V32" s="548"/>
      <c r="W32" s="548"/>
      <c r="X32" s="548"/>
      <c r="Y32" s="560"/>
      <c r="Z32" s="560"/>
      <c r="AA32" s="560"/>
      <c r="AB32" s="560"/>
      <c r="AC32" s="560"/>
      <c r="AD32" s="560"/>
      <c r="AE32" s="560"/>
      <c r="AF32" s="560"/>
      <c r="AG32" s="560"/>
      <c r="AH32" s="560"/>
      <c r="AI32" s="560"/>
      <c r="AJ32" s="560"/>
      <c r="AK32" s="560"/>
    </row>
    <row r="33" spans="1:37" ht="12.75">
      <c r="A33"/>
      <c r="B33" s="558"/>
      <c r="C33" s="419"/>
      <c r="D33" s="419"/>
      <c r="E33" s="419"/>
      <c r="F33" s="419"/>
      <c r="G33" s="548"/>
      <c r="H33" s="548"/>
      <c r="I33" s="548"/>
      <c r="J33" s="548"/>
      <c r="K33" s="548"/>
      <c r="L33" s="548"/>
      <c r="M33" s="548"/>
      <c r="N33"/>
      <c r="O33"/>
      <c r="P33"/>
      <c r="Q33" s="558"/>
      <c r="R33" s="419"/>
      <c r="S33" s="419"/>
      <c r="T33" s="419"/>
      <c r="U33" s="419"/>
      <c r="V33" s="548"/>
      <c r="W33" s="548"/>
      <c r="X33" s="548"/>
      <c r="Y33" s="560"/>
      <c r="Z33" s="560"/>
      <c r="AA33" s="560"/>
      <c r="AB33" s="560"/>
      <c r="AC33" s="560"/>
      <c r="AD33" s="560"/>
      <c r="AE33" s="560"/>
      <c r="AF33" s="560"/>
      <c r="AG33" s="560"/>
      <c r="AH33" s="560"/>
      <c r="AI33" s="560"/>
      <c r="AJ33" s="560"/>
      <c r="AK33" s="560"/>
    </row>
    <row r="34" spans="1:37" ht="12.75">
      <c r="A34"/>
      <c r="B34" s="558"/>
      <c r="C34" s="419"/>
      <c r="D34" s="419"/>
      <c r="E34" s="419"/>
      <c r="F34" s="419"/>
      <c r="G34" s="548"/>
      <c r="H34" s="548"/>
      <c r="I34" s="548"/>
      <c r="J34" s="548"/>
      <c r="K34" s="548"/>
      <c r="L34" s="548"/>
      <c r="M34" s="548"/>
      <c r="N34"/>
      <c r="O34"/>
      <c r="P34"/>
      <c r="Q34" s="558"/>
      <c r="R34" s="419"/>
      <c r="S34" s="419"/>
      <c r="T34" s="419"/>
      <c r="U34" s="419"/>
      <c r="V34" s="548"/>
      <c r="W34" s="548"/>
      <c r="X34" s="548"/>
      <c r="Y34" s="560"/>
      <c r="Z34" s="560"/>
      <c r="AA34" s="560"/>
      <c r="AB34" s="560"/>
      <c r="AC34" s="560"/>
      <c r="AD34" s="560"/>
      <c r="AE34" s="560"/>
      <c r="AF34" s="560"/>
      <c r="AG34" s="560"/>
      <c r="AH34" s="560"/>
      <c r="AI34" s="560"/>
      <c r="AJ34" s="560"/>
      <c r="AK34" s="560"/>
    </row>
    <row r="35" spans="1:37" ht="12.75">
      <c r="A35"/>
      <c r="B35" s="558"/>
      <c r="C35" s="419"/>
      <c r="D35" s="419"/>
      <c r="E35" s="419"/>
      <c r="F35" s="419"/>
      <c r="G35" s="548"/>
      <c r="H35" s="548"/>
      <c r="I35" s="548"/>
      <c r="J35" s="548"/>
      <c r="K35" s="548"/>
      <c r="L35" s="548"/>
      <c r="M35" s="548"/>
      <c r="N35"/>
      <c r="O35"/>
      <c r="P35"/>
      <c r="Q35" s="558"/>
      <c r="R35" s="419"/>
      <c r="S35" s="419"/>
      <c r="T35" s="419"/>
      <c r="U35" s="426"/>
      <c r="V35" s="548"/>
      <c r="W35" s="548"/>
      <c r="X35" s="548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560"/>
      <c r="AJ35" s="560"/>
      <c r="AK35" s="560"/>
    </row>
    <row r="36" spans="1:31" ht="6" customHeight="1">
      <c r="A36"/>
      <c r="S36" s="387"/>
      <c r="T36" s="387"/>
      <c r="U36" s="387"/>
      <c r="W36" s="420"/>
      <c r="X36" s="420"/>
      <c r="Y36" s="420"/>
      <c r="Z36" s="420"/>
      <c r="AA36" s="420"/>
      <c r="AB36" s="420"/>
      <c r="AC36" s="420"/>
      <c r="AD36" s="420"/>
      <c r="AE36" s="420"/>
    </row>
    <row r="37" spans="1:31" ht="12.75">
      <c r="A37"/>
      <c r="B37" s="402" t="s">
        <v>277</v>
      </c>
      <c r="S37" s="387"/>
      <c r="T37" s="387"/>
      <c r="U37" s="387"/>
      <c r="W37" s="420"/>
      <c r="X37" s="420"/>
      <c r="Y37" s="420"/>
      <c r="Z37" s="420"/>
      <c r="AA37" s="420"/>
      <c r="AB37" s="420"/>
      <c r="AC37" s="420"/>
      <c r="AD37" s="420"/>
      <c r="AE37" s="420"/>
    </row>
    <row r="38" spans="1:31" ht="6" customHeight="1">
      <c r="A38"/>
      <c r="S38" s="387"/>
      <c r="T38" s="387"/>
      <c r="U38" s="387"/>
      <c r="W38" s="420"/>
      <c r="X38" s="420"/>
      <c r="Y38" s="420"/>
      <c r="Z38" s="420"/>
      <c r="AA38" s="420"/>
      <c r="AB38" s="420"/>
      <c r="AC38" s="420"/>
      <c r="AD38" s="420"/>
      <c r="AE38" s="420"/>
    </row>
    <row r="39" spans="1:37" ht="12.75">
      <c r="A39"/>
      <c r="B39" s="548"/>
      <c r="C39" s="387" t="s">
        <v>278</v>
      </c>
      <c r="F39" s="548"/>
      <c r="G39" s="387" t="s">
        <v>279</v>
      </c>
      <c r="J39" s="548"/>
      <c r="K39" s="387" t="s">
        <v>280</v>
      </c>
      <c r="Q39" s="548"/>
      <c r="R39" s="535"/>
      <c r="S39" s="427"/>
      <c r="T39" s="427"/>
      <c r="U39" s="427"/>
      <c r="V39" s="427"/>
      <c r="W39" s="427"/>
      <c r="X39" s="427"/>
      <c r="Y39" s="427"/>
      <c r="Z39"/>
      <c r="AA39" s="522"/>
      <c r="AB39" s="535"/>
      <c r="AC39" s="427"/>
      <c r="AD39" s="427"/>
      <c r="AE39" s="427"/>
      <c r="AF39" s="427"/>
      <c r="AG39" s="427"/>
      <c r="AH39" s="427"/>
      <c r="AI39" s="427"/>
      <c r="AJ39" s="427"/>
      <c r="AK39" s="427"/>
    </row>
    <row r="40" spans="1:37" ht="6" customHeight="1">
      <c r="A40"/>
      <c r="B40" s="404"/>
      <c r="F40" s="404"/>
      <c r="J40" s="404"/>
      <c r="Q40" s="404"/>
      <c r="R40" s="224"/>
      <c r="S40" s="224"/>
      <c r="T40" s="224"/>
      <c r="U40" s="224"/>
      <c r="V40" s="224"/>
      <c r="W40" s="224"/>
      <c r="X40" s="224"/>
      <c r="Y40" s="224"/>
      <c r="Z40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</row>
    <row r="41" spans="1:31" ht="12.75">
      <c r="A41"/>
      <c r="B41" s="402" t="s">
        <v>281</v>
      </c>
      <c r="Q41"/>
      <c r="R41"/>
      <c r="S41" s="387"/>
      <c r="T41" s="387"/>
      <c r="U41" s="387"/>
      <c r="W41" s="420"/>
      <c r="X41" s="420"/>
      <c r="Y41" s="420"/>
      <c r="Z41" s="420"/>
      <c r="AA41" s="420"/>
      <c r="AB41" s="420"/>
      <c r="AC41" s="420"/>
      <c r="AD41" s="420"/>
      <c r="AE41" s="420"/>
    </row>
    <row r="42" spans="1:31" ht="6" customHeight="1">
      <c r="A42"/>
      <c r="B42" s="402"/>
      <c r="Q42"/>
      <c r="R42" s="403" t="s">
        <v>282</v>
      </c>
      <c r="S42" s="387"/>
      <c r="T42" s="387"/>
      <c r="U42" s="387"/>
      <c r="W42" s="420"/>
      <c r="X42" s="420"/>
      <c r="Y42" s="420"/>
      <c r="Z42" s="420"/>
      <c r="AA42" s="420"/>
      <c r="AB42" s="420"/>
      <c r="AC42" s="420"/>
      <c r="AD42" s="420"/>
      <c r="AE42" s="420"/>
    </row>
    <row r="43" spans="1:37" ht="40.5">
      <c r="A43"/>
      <c r="B43" s="428"/>
      <c r="C43" s="429"/>
      <c r="D43" s="429"/>
      <c r="E43" s="429"/>
      <c r="F43" s="430" t="s">
        <v>283</v>
      </c>
      <c r="G43" s="430" t="s">
        <v>284</v>
      </c>
      <c r="H43" s="430" t="s">
        <v>257</v>
      </c>
      <c r="I43" s="430" t="s">
        <v>285</v>
      </c>
      <c r="J43" s="430" t="s">
        <v>286</v>
      </c>
      <c r="K43" s="430" t="s">
        <v>287</v>
      </c>
      <c r="L43" s="430" t="s">
        <v>288</v>
      </c>
      <c r="M43" s="430" t="s">
        <v>289</v>
      </c>
      <c r="N43" s="562"/>
      <c r="O43" s="562"/>
      <c r="P43" s="424"/>
      <c r="Q43"/>
      <c r="R43" s="387" t="s">
        <v>290</v>
      </c>
      <c r="S43" s="387"/>
      <c r="T43" s="387"/>
      <c r="U43" s="387"/>
      <c r="V43"/>
      <c r="W43" s="56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2.75">
      <c r="A44"/>
      <c r="B44" s="431" t="s">
        <v>248</v>
      </c>
      <c r="C44" s="432"/>
      <c r="D44" s="432"/>
      <c r="E44" s="433"/>
      <c r="F44" s="561"/>
      <c r="G44" s="561"/>
      <c r="H44" s="561"/>
      <c r="I44" s="561"/>
      <c r="J44" s="561"/>
      <c r="K44" s="561"/>
      <c r="L44" s="561"/>
      <c r="M44" s="561"/>
      <c r="N44" s="561"/>
      <c r="O44" s="561"/>
      <c r="Q44"/>
      <c r="R44" s="387" t="s">
        <v>291</v>
      </c>
      <c r="S44" s="387"/>
      <c r="T44" s="387"/>
      <c r="U44" s="387"/>
      <c r="W44" s="555" t="s">
        <v>765</v>
      </c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2"/>
      <c r="AJ44" s="392"/>
      <c r="AK44" s="395"/>
    </row>
    <row r="45" spans="1:21" ht="12.75">
      <c r="A45"/>
      <c r="B45" s="434" t="s">
        <v>160</v>
      </c>
      <c r="C45" s="435"/>
      <c r="D45" s="435"/>
      <c r="E45" s="436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Q45"/>
      <c r="R45"/>
      <c r="S45" s="387"/>
      <c r="T45" s="387"/>
      <c r="U45" s="387"/>
    </row>
    <row r="46" spans="1:37" ht="12.75">
      <c r="A46"/>
      <c r="B46" s="434" t="s">
        <v>161</v>
      </c>
      <c r="C46" s="435"/>
      <c r="D46" s="435"/>
      <c r="E46" s="436"/>
      <c r="F46" s="561"/>
      <c r="G46" s="561"/>
      <c r="H46" s="561"/>
      <c r="I46" s="561"/>
      <c r="J46" s="561"/>
      <c r="K46" s="561"/>
      <c r="L46" s="561"/>
      <c r="M46" s="561"/>
      <c r="N46" s="561"/>
      <c r="O46" s="561"/>
      <c r="Q46"/>
      <c r="R46" s="387" t="s">
        <v>286</v>
      </c>
      <c r="S46" s="387"/>
      <c r="T46" s="387"/>
      <c r="U46" s="387"/>
      <c r="W46" s="555"/>
      <c r="X46" s="392"/>
      <c r="Y46" s="392"/>
      <c r="Z46" s="392"/>
      <c r="AA46" s="392"/>
      <c r="AB46" s="392"/>
      <c r="AC46" s="392"/>
      <c r="AD46" s="392"/>
      <c r="AE46" s="392"/>
      <c r="AF46" s="392"/>
      <c r="AG46" s="392"/>
      <c r="AH46" s="392"/>
      <c r="AI46" s="392"/>
      <c r="AJ46" s="392"/>
      <c r="AK46" s="395"/>
    </row>
    <row r="47" spans="1:21" ht="12.75">
      <c r="A47"/>
      <c r="B47" s="434" t="s">
        <v>250</v>
      </c>
      <c r="C47" s="435"/>
      <c r="D47" s="435"/>
      <c r="E47" s="436"/>
      <c r="F47" s="561" t="s">
        <v>37</v>
      </c>
      <c r="G47" s="561"/>
      <c r="H47" s="561"/>
      <c r="I47" s="561" t="s">
        <v>37</v>
      </c>
      <c r="J47" s="561"/>
      <c r="K47" s="561"/>
      <c r="L47" s="561"/>
      <c r="M47" s="561"/>
      <c r="N47" s="561"/>
      <c r="O47" s="561"/>
      <c r="Q47"/>
      <c r="R47"/>
      <c r="S47" s="387"/>
      <c r="T47" s="387"/>
      <c r="U47" s="387"/>
    </row>
    <row r="48" spans="1:37" ht="12.75">
      <c r="A48"/>
      <c r="B48" s="434" t="s">
        <v>292</v>
      </c>
      <c r="C48" s="435"/>
      <c r="D48" s="435"/>
      <c r="E48" s="436"/>
      <c r="F48" s="561"/>
      <c r="G48" s="561"/>
      <c r="H48" s="561"/>
      <c r="I48" s="561"/>
      <c r="J48" s="561"/>
      <c r="K48" s="561"/>
      <c r="L48" s="561"/>
      <c r="M48" s="561"/>
      <c r="N48" s="561"/>
      <c r="O48" s="561"/>
      <c r="Q48"/>
      <c r="R48" s="387" t="s">
        <v>287</v>
      </c>
      <c r="S48" s="387"/>
      <c r="T48" s="387"/>
      <c r="U48" s="387"/>
      <c r="W48" s="555" t="s">
        <v>764</v>
      </c>
      <c r="X48" s="392"/>
      <c r="Y48" s="392"/>
      <c r="Z48" s="392"/>
      <c r="AA48" s="392"/>
      <c r="AB48" s="392"/>
      <c r="AC48" s="392"/>
      <c r="AD48" s="392"/>
      <c r="AE48" s="392"/>
      <c r="AF48" s="392"/>
      <c r="AG48" s="392"/>
      <c r="AH48" s="392"/>
      <c r="AI48" s="392"/>
      <c r="AJ48" s="392"/>
      <c r="AK48" s="395"/>
    </row>
    <row r="49" spans="1:21" ht="12.75">
      <c r="A49"/>
      <c r="B49" s="541" t="s">
        <v>293</v>
      </c>
      <c r="C49" s="435"/>
      <c r="D49" s="435"/>
      <c r="E49" s="436"/>
      <c r="F49" s="561"/>
      <c r="G49" s="561"/>
      <c r="H49" s="561"/>
      <c r="I49" s="561"/>
      <c r="J49" s="561"/>
      <c r="K49" s="561"/>
      <c r="L49" s="561"/>
      <c r="M49" s="561"/>
      <c r="N49" s="561"/>
      <c r="O49" s="561"/>
      <c r="Q49"/>
      <c r="R49"/>
      <c r="S49" s="387"/>
      <c r="T49" s="387"/>
      <c r="U49" s="387"/>
    </row>
    <row r="50" spans="1:37" ht="12.75">
      <c r="A50"/>
      <c r="B50" s="541" t="s">
        <v>294</v>
      </c>
      <c r="C50" s="435"/>
      <c r="D50" s="435"/>
      <c r="E50" s="436"/>
      <c r="F50" s="561"/>
      <c r="G50" s="561"/>
      <c r="H50" s="561"/>
      <c r="I50" s="561"/>
      <c r="J50" s="561"/>
      <c r="K50" s="561"/>
      <c r="L50" s="561"/>
      <c r="M50" s="561"/>
      <c r="N50" s="561"/>
      <c r="O50" s="561"/>
      <c r="Q50"/>
      <c r="R50" s="387" t="s">
        <v>288</v>
      </c>
      <c r="S50" s="387"/>
      <c r="T50" s="387"/>
      <c r="U50" s="387"/>
      <c r="W50" s="555" t="s">
        <v>763</v>
      </c>
      <c r="X50" s="392"/>
      <c r="Y50" s="392"/>
      <c r="Z50" s="392"/>
      <c r="AA50" s="392"/>
      <c r="AB50" s="392"/>
      <c r="AC50" s="392"/>
      <c r="AD50" s="392"/>
      <c r="AE50" s="392"/>
      <c r="AF50" s="392"/>
      <c r="AG50" s="392"/>
      <c r="AH50" s="392"/>
      <c r="AI50" s="392"/>
      <c r="AJ50" s="392"/>
      <c r="AK50" s="395"/>
    </row>
    <row r="51" spans="1:21" ht="12.75">
      <c r="A51"/>
      <c r="B51" s="541" t="s">
        <v>766</v>
      </c>
      <c r="C51" s="435"/>
      <c r="D51" s="435"/>
      <c r="E51" s="436"/>
      <c r="F51" s="538" t="s">
        <v>37</v>
      </c>
      <c r="G51" s="538"/>
      <c r="H51" s="538"/>
      <c r="I51" s="538" t="s">
        <v>37</v>
      </c>
      <c r="J51" s="538"/>
      <c r="K51" s="538"/>
      <c r="L51" s="538"/>
      <c r="M51" s="538"/>
      <c r="N51" s="538"/>
      <c r="O51" s="538"/>
      <c r="Q51"/>
      <c r="R51"/>
      <c r="S51" s="387"/>
      <c r="T51" s="387"/>
      <c r="U51" s="387"/>
    </row>
    <row r="52" spans="1:37" ht="12.75">
      <c r="A52"/>
      <c r="B52" s="541"/>
      <c r="C52" s="435"/>
      <c r="D52" s="435"/>
      <c r="E52" s="436"/>
      <c r="F52" s="561"/>
      <c r="G52" s="561"/>
      <c r="H52" s="561"/>
      <c r="I52" s="561"/>
      <c r="J52" s="561"/>
      <c r="K52" s="561"/>
      <c r="L52" s="561"/>
      <c r="M52" s="561"/>
      <c r="N52" s="561"/>
      <c r="O52" s="561"/>
      <c r="Q52"/>
      <c r="R52" s="387" t="s">
        <v>289</v>
      </c>
      <c r="S52" s="387"/>
      <c r="T52" s="387"/>
      <c r="U52" s="387"/>
      <c r="W52" s="555" t="s">
        <v>762</v>
      </c>
      <c r="X52" s="392"/>
      <c r="Y52" s="392"/>
      <c r="Z52" s="392"/>
      <c r="AA52" s="392"/>
      <c r="AB52" s="392"/>
      <c r="AC52" s="392"/>
      <c r="AD52" s="392"/>
      <c r="AE52" s="392"/>
      <c r="AF52" s="392"/>
      <c r="AG52" s="392"/>
      <c r="AH52" s="392"/>
      <c r="AI52" s="392"/>
      <c r="AJ52" s="392"/>
      <c r="AK52" s="395"/>
    </row>
    <row r="53" spans="1:21" ht="12.75">
      <c r="A53"/>
      <c r="B53" s="541"/>
      <c r="C53" s="435"/>
      <c r="D53" s="435"/>
      <c r="E53" s="436"/>
      <c r="F53" s="538"/>
      <c r="G53" s="538"/>
      <c r="H53" s="538"/>
      <c r="I53" s="538"/>
      <c r="J53" s="538"/>
      <c r="K53" s="538"/>
      <c r="L53" s="538"/>
      <c r="M53" s="538"/>
      <c r="N53" s="538"/>
      <c r="O53" s="538"/>
      <c r="P53"/>
      <c r="Q53"/>
      <c r="S53" s="387"/>
      <c r="T53" s="387"/>
      <c r="U53" s="387"/>
    </row>
    <row r="54" spans="1:37" ht="12.75">
      <c r="A54"/>
      <c r="B54" s="541"/>
      <c r="C54" s="435"/>
      <c r="D54" s="435"/>
      <c r="E54" s="436"/>
      <c r="F54" s="538"/>
      <c r="G54" s="538"/>
      <c r="H54" s="538"/>
      <c r="I54" s="538"/>
      <c r="J54" s="538"/>
      <c r="K54" s="538"/>
      <c r="L54" s="538"/>
      <c r="M54" s="538"/>
      <c r="N54" s="538"/>
      <c r="O54" s="538"/>
      <c r="P54"/>
      <c r="Q54"/>
      <c r="R54" s="557"/>
      <c r="S54" s="421"/>
      <c r="T54" s="421"/>
      <c r="U54" s="421"/>
      <c r="W54" s="555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2"/>
      <c r="AJ54" s="392"/>
      <c r="AK54" s="395"/>
    </row>
    <row r="55" spans="19:21" ht="12.75">
      <c r="S55" s="387"/>
      <c r="T55" s="387"/>
      <c r="U55" s="387"/>
    </row>
  </sheetData>
  <sheetProtection/>
  <printOptions/>
  <pageMargins left="0.7874015748031497" right="0.1968503937007874" top="0.1968503937007874" bottom="0.1968503937007874" header="0" footer="0"/>
  <pageSetup horizontalDpi="300" verticalDpi="300" orientation="portrait" paperSize="9" r:id="rId2"/>
  <headerFooter alignWithMargins="0">
    <oddFooter>&amp;L
&amp;6Especificações - Habitação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05"/>
  <sheetViews>
    <sheetView showGridLines="0" showZeros="0" zoomScalePageLayoutView="0" workbookViewId="0" topLeftCell="A1">
      <pane ySplit="11" topLeftCell="A210" activePane="bottomLeft" state="frozen"/>
      <selection pane="topLeft" activeCell="A1" sqref="A1"/>
      <selection pane="bottomLeft" activeCell="I148" sqref="I148:I149"/>
    </sheetView>
  </sheetViews>
  <sheetFormatPr defaultColWidth="11.421875" defaultRowHeight="12.75"/>
  <cols>
    <col min="1" max="1" width="4.7109375" style="48" customWidth="1"/>
    <col min="2" max="2" width="7.7109375" style="49" customWidth="1"/>
    <col min="3" max="3" width="3.28125" style="50" customWidth="1"/>
    <col min="4" max="4" width="11.00390625" style="50" customWidth="1"/>
    <col min="5" max="5" width="10.7109375" style="47" customWidth="1"/>
    <col min="6" max="6" width="14.00390625" style="47" customWidth="1"/>
    <col min="7" max="7" width="4.421875" style="49" customWidth="1"/>
    <col min="8" max="8" width="6.28125" style="48" customWidth="1"/>
    <col min="9" max="9" width="10.7109375" style="51" customWidth="1"/>
    <col min="10" max="10" width="14.00390625" style="51" customWidth="1"/>
    <col min="11" max="11" width="6.7109375" style="354" customWidth="1"/>
    <col min="12" max="12" width="6.57421875" style="48" customWidth="1"/>
    <col min="13" max="13" width="3.421875" style="48" customWidth="1"/>
    <col min="14" max="16384" width="11.421875" style="48" customWidth="1"/>
  </cols>
  <sheetData>
    <row r="1" spans="2:12" ht="10.5">
      <c r="B1" s="336"/>
      <c r="C1" s="337"/>
      <c r="D1" s="337"/>
      <c r="E1" s="338"/>
      <c r="F1" s="338"/>
      <c r="G1" s="336"/>
      <c r="H1" s="339"/>
      <c r="I1" s="340"/>
      <c r="J1" s="340"/>
      <c r="K1" s="353"/>
      <c r="L1" s="339"/>
    </row>
    <row r="2" spans="2:12" ht="10.5">
      <c r="B2" s="373" t="s">
        <v>295</v>
      </c>
      <c r="C2" s="374"/>
      <c r="D2" s="374"/>
      <c r="E2" s="375"/>
      <c r="F2" s="375"/>
      <c r="G2" s="374"/>
      <c r="H2" s="376"/>
      <c r="I2" s="377"/>
      <c r="J2" s="377"/>
      <c r="K2" s="378"/>
      <c r="L2" s="376"/>
    </row>
    <row r="3" spans="2:12" ht="11.25" thickBot="1">
      <c r="B3" s="336"/>
      <c r="C3" s="337"/>
      <c r="D3" s="339" t="s">
        <v>296</v>
      </c>
      <c r="E3" s="338"/>
      <c r="F3" s="338"/>
      <c r="G3" s="336"/>
      <c r="H3" s="339"/>
      <c r="I3" s="340"/>
      <c r="J3" s="340"/>
      <c r="K3" s="353"/>
      <c r="L3" s="339"/>
    </row>
    <row r="4" spans="2:12" ht="8.25" customHeight="1">
      <c r="B4" s="567"/>
      <c r="C4" s="568"/>
      <c r="D4" s="582"/>
      <c r="E4" s="569"/>
      <c r="F4" s="569"/>
      <c r="G4" s="570"/>
      <c r="H4" s="583"/>
      <c r="I4" s="584"/>
      <c r="J4" s="584"/>
      <c r="K4" s="585"/>
      <c r="L4" s="586"/>
    </row>
    <row r="5" spans="2:12" s="46" customFormat="1" ht="12.75" customHeight="1">
      <c r="B5" s="571" t="s">
        <v>297</v>
      </c>
      <c r="C5" s="572"/>
      <c r="D5" s="580"/>
      <c r="E5" s="224"/>
      <c r="F5" s="224"/>
      <c r="G5"/>
      <c r="H5" s="236"/>
      <c r="I5" s="581"/>
      <c r="J5"/>
      <c r="K5"/>
      <c r="L5" s="574"/>
    </row>
    <row r="6" spans="2:12" ht="12.75" customHeight="1">
      <c r="B6" s="587"/>
      <c r="C6" s="572"/>
      <c r="D6" s="580"/>
      <c r="E6" s="224"/>
      <c r="F6" s="224"/>
      <c r="G6"/>
      <c r="H6" s="573" t="s">
        <v>298</v>
      </c>
      <c r="I6"/>
      <c r="J6" s="591"/>
      <c r="K6"/>
      <c r="L6" s="574"/>
    </row>
    <row r="7" spans="2:12" ht="12.75" customHeight="1">
      <c r="B7" s="576" t="s">
        <v>299</v>
      </c>
      <c r="C7" s="577"/>
      <c r="D7" s="580"/>
      <c r="E7" s="593"/>
      <c r="F7" s="224"/>
      <c r="G7"/>
      <c r="H7" s="575" t="s">
        <v>300</v>
      </c>
      <c r="I7"/>
      <c r="J7" s="591"/>
      <c r="K7"/>
      <c r="L7" s="574"/>
    </row>
    <row r="8" spans="2:12" ht="12.75" customHeight="1">
      <c r="B8" s="576" t="s">
        <v>301</v>
      </c>
      <c r="C8" s="577"/>
      <c r="D8" s="580"/>
      <c r="E8" s="593" t="s">
        <v>760</v>
      </c>
      <c r="F8" s="224"/>
      <c r="G8" s="578"/>
      <c r="H8" s="579" t="s">
        <v>302</v>
      </c>
      <c r="I8" s="601"/>
      <c r="J8" s="592">
        <v>40466</v>
      </c>
      <c r="K8"/>
      <c r="L8" s="574"/>
    </row>
    <row r="9" spans="2:12" ht="8.25" customHeight="1" thickBot="1">
      <c r="B9" s="588"/>
      <c r="C9" s="589"/>
      <c r="D9" s="589"/>
      <c r="E9" s="589"/>
      <c r="F9" s="589"/>
      <c r="G9" s="589"/>
      <c r="H9" s="589"/>
      <c r="I9" s="589"/>
      <c r="J9" s="589"/>
      <c r="K9" s="589"/>
      <c r="L9" s="590"/>
    </row>
    <row r="10" spans="2:12" ht="10.5" customHeight="1">
      <c r="B10" s="52"/>
      <c r="C10" s="53"/>
      <c r="D10" s="53"/>
      <c r="E10" s="54" t="s">
        <v>303</v>
      </c>
      <c r="F10" s="55"/>
      <c r="G10" s="56" t="s">
        <v>304</v>
      </c>
      <c r="H10" s="56" t="s">
        <v>305</v>
      </c>
      <c r="I10" s="57" t="s">
        <v>306</v>
      </c>
      <c r="J10" s="57" t="s">
        <v>307</v>
      </c>
      <c r="K10" s="355" t="s">
        <v>308</v>
      </c>
      <c r="L10" s="58" t="s">
        <v>309</v>
      </c>
    </row>
    <row r="11" spans="2:12" ht="10.5" customHeight="1">
      <c r="B11" s="59"/>
      <c r="C11" s="60"/>
      <c r="D11" s="60"/>
      <c r="E11" s="61"/>
      <c r="F11" s="62"/>
      <c r="G11" s="63"/>
      <c r="H11" s="64"/>
      <c r="I11" s="65"/>
      <c r="J11" s="65"/>
      <c r="K11" s="356"/>
      <c r="L11" s="66"/>
    </row>
    <row r="12" spans="2:12" ht="10.5" customHeight="1">
      <c r="B12" s="67" t="s">
        <v>310</v>
      </c>
      <c r="C12" s="68" t="s">
        <v>311</v>
      </c>
      <c r="D12" s="69" t="s">
        <v>312</v>
      </c>
      <c r="E12" s="70"/>
      <c r="F12" s="55"/>
      <c r="G12" s="56"/>
      <c r="H12" s="71"/>
      <c r="I12" s="72"/>
      <c r="J12" s="73"/>
      <c r="K12" s="357"/>
      <c r="L12" s="74"/>
    </row>
    <row r="13" spans="2:12" ht="10.5" customHeight="1">
      <c r="B13" s="75" t="s">
        <v>313</v>
      </c>
      <c r="C13" s="76"/>
      <c r="D13" s="77" t="s">
        <v>314</v>
      </c>
      <c r="E13" s="61"/>
      <c r="F13" s="62"/>
      <c r="G13" s="63" t="s">
        <v>315</v>
      </c>
      <c r="H13" s="71"/>
      <c r="I13" s="72"/>
      <c r="J13" s="78">
        <v>1200</v>
      </c>
      <c r="K13" s="356">
        <f>IF(J$23=0,0,100*J13/J$23)</f>
        <v>62.17616580310881</v>
      </c>
      <c r="L13" s="74"/>
    </row>
    <row r="14" spans="2:12" ht="10.5" customHeight="1">
      <c r="B14" s="75" t="s">
        <v>316</v>
      </c>
      <c r="C14" s="68" t="s">
        <v>317</v>
      </c>
      <c r="D14" s="69" t="s">
        <v>318</v>
      </c>
      <c r="E14" s="70"/>
      <c r="F14" s="55"/>
      <c r="G14" s="56" t="s">
        <v>315</v>
      </c>
      <c r="H14" s="71"/>
      <c r="I14" s="72"/>
      <c r="J14" s="79">
        <v>530</v>
      </c>
      <c r="K14" s="356">
        <f>IF(J$23=0,0,100*J14/J$23)</f>
        <v>27.46113989637306</v>
      </c>
      <c r="L14" s="74"/>
    </row>
    <row r="15" spans="2:12" ht="10.5" customHeight="1">
      <c r="B15" s="75" t="s">
        <v>319</v>
      </c>
      <c r="C15" s="68" t="s">
        <v>320</v>
      </c>
      <c r="D15" s="69" t="s">
        <v>321</v>
      </c>
      <c r="E15" s="70"/>
      <c r="F15" s="55"/>
      <c r="G15" s="56"/>
      <c r="H15" s="71"/>
      <c r="I15" s="72"/>
      <c r="J15" s="73"/>
      <c r="K15" s="357"/>
      <c r="L15" s="74"/>
    </row>
    <row r="16" spans="2:13" ht="10.5" customHeight="1">
      <c r="B16" s="75" t="s">
        <v>322</v>
      </c>
      <c r="C16" s="76"/>
      <c r="D16" s="77" t="s">
        <v>323</v>
      </c>
      <c r="E16" s="61"/>
      <c r="F16" s="62"/>
      <c r="G16" s="63" t="s">
        <v>315</v>
      </c>
      <c r="H16" s="71"/>
      <c r="I16" s="72"/>
      <c r="J16" s="341"/>
      <c r="K16" s="356">
        <f>IF(J$23=0,0,100*J16/J$23)</f>
        <v>0</v>
      </c>
      <c r="L16" s="74"/>
      <c r="M16" s="51"/>
    </row>
    <row r="17" spans="2:13" ht="10.5" customHeight="1">
      <c r="B17" s="75" t="s">
        <v>324</v>
      </c>
      <c r="C17" s="68" t="s">
        <v>325</v>
      </c>
      <c r="D17" s="69" t="s">
        <v>326</v>
      </c>
      <c r="E17" s="70"/>
      <c r="F17" s="55"/>
      <c r="G17" s="75"/>
      <c r="H17" s="71"/>
      <c r="I17" s="72"/>
      <c r="J17" s="73"/>
      <c r="K17" s="357"/>
      <c r="L17" s="74"/>
      <c r="M17" s="51"/>
    </row>
    <row r="18" spans="2:13" ht="10.5" customHeight="1">
      <c r="B18" s="75" t="s">
        <v>327</v>
      </c>
      <c r="C18" s="76"/>
      <c r="D18" s="77" t="s">
        <v>328</v>
      </c>
      <c r="E18" s="61"/>
      <c r="F18" s="62"/>
      <c r="G18" s="63" t="s">
        <v>315</v>
      </c>
      <c r="H18" s="71"/>
      <c r="I18" s="72"/>
      <c r="J18" s="78"/>
      <c r="K18" s="356">
        <f>IF(J$23=0,0,100*J18/J$23)</f>
        <v>0</v>
      </c>
      <c r="L18" s="74"/>
      <c r="M18" s="51"/>
    </row>
    <row r="19" spans="2:13" ht="10.5" customHeight="1">
      <c r="B19" s="75" t="s">
        <v>329</v>
      </c>
      <c r="C19" s="76" t="s">
        <v>330</v>
      </c>
      <c r="D19" s="77" t="s">
        <v>331</v>
      </c>
      <c r="E19" s="61"/>
      <c r="F19" s="62"/>
      <c r="G19" s="63" t="s">
        <v>315</v>
      </c>
      <c r="H19" s="71"/>
      <c r="I19" s="72"/>
      <c r="J19" s="79">
        <v>200</v>
      </c>
      <c r="K19" s="356">
        <f>IF(J$23=0,0,100*J19/J$23)</f>
        <v>10.362694300518134</v>
      </c>
      <c r="L19" s="74"/>
      <c r="M19" s="51"/>
    </row>
    <row r="20" spans="2:13" ht="10.5" customHeight="1">
      <c r="B20" s="75" t="s">
        <v>332</v>
      </c>
      <c r="C20" s="80" t="s">
        <v>333</v>
      </c>
      <c r="D20" s="81" t="s">
        <v>334</v>
      </c>
      <c r="E20" s="82"/>
      <c r="F20" s="83"/>
      <c r="G20" s="75" t="s">
        <v>315</v>
      </c>
      <c r="H20" s="71"/>
      <c r="I20" s="72"/>
      <c r="J20" s="79"/>
      <c r="K20" s="356">
        <f>IF(J$23=0,0,100*J20/J$23)</f>
        <v>0</v>
      </c>
      <c r="L20" s="74"/>
      <c r="M20" s="51"/>
    </row>
    <row r="21" spans="2:12" ht="10.5" customHeight="1">
      <c r="B21" s="84"/>
      <c r="C21" s="68" t="s">
        <v>335</v>
      </c>
      <c r="D21" s="69" t="s">
        <v>336</v>
      </c>
      <c r="E21" s="70"/>
      <c r="F21" s="55"/>
      <c r="G21" s="85" t="s">
        <v>315</v>
      </c>
      <c r="H21" s="86"/>
      <c r="I21" s="87"/>
      <c r="J21" s="79"/>
      <c r="K21" s="356">
        <f>IF(J$23=0,0,100*J21/J$23)</f>
        <v>0</v>
      </c>
      <c r="L21" s="74"/>
    </row>
    <row r="22" spans="2:13" ht="10.5" customHeight="1">
      <c r="B22" s="84"/>
      <c r="C22" s="68" t="s">
        <v>337</v>
      </c>
      <c r="D22" s="53"/>
      <c r="E22" s="70"/>
      <c r="F22" s="55"/>
      <c r="G22" s="88"/>
      <c r="H22" s="89"/>
      <c r="I22" s="90"/>
      <c r="J22" s="91"/>
      <c r="K22" s="357"/>
      <c r="L22" s="92"/>
      <c r="M22" s="51"/>
    </row>
    <row r="23" spans="2:12" ht="10.5" customHeight="1">
      <c r="B23" s="63"/>
      <c r="C23" s="76"/>
      <c r="D23" s="60"/>
      <c r="E23" s="61"/>
      <c r="F23" s="62"/>
      <c r="G23" s="88"/>
      <c r="H23" s="89"/>
      <c r="I23" s="90"/>
      <c r="J23" s="93">
        <f>J13+J14+J16+J18+J19+J20+J21</f>
        <v>1930</v>
      </c>
      <c r="K23" s="372" t="s">
        <v>338</v>
      </c>
      <c r="L23" s="66">
        <f>IF(J$301=0,0,100*J23/J$301)</f>
        <v>4.529883311614147</v>
      </c>
    </row>
    <row r="24" spans="2:12" ht="10.5" customHeight="1">
      <c r="B24" s="94" t="s">
        <v>339</v>
      </c>
      <c r="C24" s="68"/>
      <c r="D24" s="69"/>
      <c r="E24" s="95" t="s">
        <v>340</v>
      </c>
      <c r="F24" s="96"/>
      <c r="G24" s="85" t="s">
        <v>341</v>
      </c>
      <c r="H24" s="97">
        <v>26</v>
      </c>
      <c r="I24" s="98">
        <v>12</v>
      </c>
      <c r="J24" s="99">
        <f aca="true" t="shared" si="0" ref="J24:J31">H24*I24</f>
        <v>312</v>
      </c>
      <c r="K24" s="358">
        <f aca="true" t="shared" si="1" ref="K24:K37">IF(J$39=0,0,100*J24/J$39)</f>
        <v>100</v>
      </c>
      <c r="L24" s="74"/>
    </row>
    <row r="25" spans="2:12" ht="10.5" customHeight="1">
      <c r="B25" s="94"/>
      <c r="C25" s="80"/>
      <c r="D25" s="81"/>
      <c r="E25" s="95" t="s">
        <v>342</v>
      </c>
      <c r="F25" s="96"/>
      <c r="G25" s="85" t="s">
        <v>341</v>
      </c>
      <c r="H25" s="97"/>
      <c r="I25" s="98"/>
      <c r="J25" s="99"/>
      <c r="K25" s="358">
        <f t="shared" si="1"/>
        <v>0</v>
      </c>
      <c r="L25" s="74"/>
    </row>
    <row r="26" spans="2:12" ht="10.5" customHeight="1">
      <c r="B26" s="94"/>
      <c r="C26" s="80"/>
      <c r="D26" s="81"/>
      <c r="E26" s="95" t="s">
        <v>343</v>
      </c>
      <c r="F26" s="96"/>
      <c r="G26" s="85" t="s">
        <v>344</v>
      </c>
      <c r="H26" s="97"/>
      <c r="I26" s="98"/>
      <c r="J26" s="99">
        <f t="shared" si="0"/>
        <v>0</v>
      </c>
      <c r="K26" s="358">
        <f t="shared" si="1"/>
        <v>0</v>
      </c>
      <c r="L26" s="74"/>
    </row>
    <row r="27" spans="2:12" ht="10.5" customHeight="1">
      <c r="B27" s="100"/>
      <c r="C27" s="80" t="s">
        <v>345</v>
      </c>
      <c r="D27" s="81" t="s">
        <v>346</v>
      </c>
      <c r="E27" s="95" t="s">
        <v>347</v>
      </c>
      <c r="F27" s="96"/>
      <c r="G27" s="85" t="s">
        <v>344</v>
      </c>
      <c r="H27" s="97"/>
      <c r="I27" s="98"/>
      <c r="J27" s="99"/>
      <c r="K27" s="358">
        <f t="shared" si="1"/>
        <v>0</v>
      </c>
      <c r="L27" s="74"/>
    </row>
    <row r="28" spans="2:12" ht="10.5" customHeight="1">
      <c r="B28" s="100"/>
      <c r="C28" s="80"/>
      <c r="D28" s="101" t="s">
        <v>348</v>
      </c>
      <c r="E28" s="95" t="s">
        <v>349</v>
      </c>
      <c r="F28" s="96"/>
      <c r="G28" s="85" t="s">
        <v>344</v>
      </c>
      <c r="H28" s="97"/>
      <c r="I28" s="98"/>
      <c r="J28" s="99"/>
      <c r="K28" s="358">
        <f t="shared" si="1"/>
        <v>0</v>
      </c>
      <c r="L28" s="74"/>
    </row>
    <row r="29" spans="2:12" ht="10.5" customHeight="1">
      <c r="B29" s="100"/>
      <c r="C29" s="80"/>
      <c r="D29" s="81"/>
      <c r="E29" s="95" t="s">
        <v>350</v>
      </c>
      <c r="F29" s="96"/>
      <c r="G29" s="85" t="s">
        <v>341</v>
      </c>
      <c r="H29" s="97"/>
      <c r="I29" s="98"/>
      <c r="J29" s="99">
        <f t="shared" si="0"/>
        <v>0</v>
      </c>
      <c r="K29" s="358">
        <f t="shared" si="1"/>
        <v>0</v>
      </c>
      <c r="L29" s="74"/>
    </row>
    <row r="30" spans="2:12" ht="10.5" customHeight="1">
      <c r="B30" s="75" t="s">
        <v>351</v>
      </c>
      <c r="C30" s="80"/>
      <c r="D30" s="81"/>
      <c r="E30" s="95" t="s">
        <v>352</v>
      </c>
      <c r="F30" s="96"/>
      <c r="G30" s="85" t="s">
        <v>344</v>
      </c>
      <c r="H30" s="97"/>
      <c r="I30" s="98"/>
      <c r="J30" s="99">
        <f t="shared" si="0"/>
        <v>0</v>
      </c>
      <c r="K30" s="358">
        <f t="shared" si="1"/>
        <v>0</v>
      </c>
      <c r="L30" s="74"/>
    </row>
    <row r="31" spans="2:13" ht="10.5" customHeight="1">
      <c r="B31" s="75" t="s">
        <v>353</v>
      </c>
      <c r="C31" s="76"/>
      <c r="D31" s="77"/>
      <c r="E31" s="102" t="s">
        <v>354</v>
      </c>
      <c r="F31" s="96"/>
      <c r="G31" s="103"/>
      <c r="H31" s="97"/>
      <c r="I31" s="98"/>
      <c r="J31" s="99">
        <f t="shared" si="0"/>
        <v>0</v>
      </c>
      <c r="K31" s="358">
        <f t="shared" si="1"/>
        <v>0</v>
      </c>
      <c r="L31" s="74"/>
      <c r="M31" s="51"/>
    </row>
    <row r="32" spans="2:12" ht="10.5" customHeight="1">
      <c r="B32" s="75" t="s">
        <v>355</v>
      </c>
      <c r="C32" s="68"/>
      <c r="D32" s="69"/>
      <c r="E32" s="95" t="s">
        <v>356</v>
      </c>
      <c r="F32" s="96"/>
      <c r="G32" s="85" t="s">
        <v>315</v>
      </c>
      <c r="H32" s="71"/>
      <c r="I32" s="72"/>
      <c r="J32" s="104"/>
      <c r="K32" s="356">
        <f t="shared" si="1"/>
        <v>0</v>
      </c>
      <c r="L32" s="74"/>
    </row>
    <row r="33" spans="2:12" ht="10.5" customHeight="1">
      <c r="B33" s="84"/>
      <c r="C33" s="80" t="s">
        <v>357</v>
      </c>
      <c r="D33" s="81" t="s">
        <v>358</v>
      </c>
      <c r="E33" s="95" t="s">
        <v>359</v>
      </c>
      <c r="F33" s="96"/>
      <c r="G33" s="85" t="s">
        <v>315</v>
      </c>
      <c r="H33" s="71"/>
      <c r="I33" s="72"/>
      <c r="J33" s="104"/>
      <c r="K33" s="356">
        <f t="shared" si="1"/>
        <v>0</v>
      </c>
      <c r="L33" s="74"/>
    </row>
    <row r="34" spans="2:12" ht="10.5" customHeight="1">
      <c r="B34" s="84"/>
      <c r="C34" s="80"/>
      <c r="D34" s="101" t="s">
        <v>360</v>
      </c>
      <c r="E34" s="95" t="s">
        <v>361</v>
      </c>
      <c r="F34" s="96"/>
      <c r="G34" s="85" t="s">
        <v>315</v>
      </c>
      <c r="H34" s="71"/>
      <c r="I34" s="72"/>
      <c r="J34" s="104"/>
      <c r="K34" s="356">
        <f t="shared" si="1"/>
        <v>0</v>
      </c>
      <c r="L34" s="74"/>
    </row>
    <row r="35" spans="2:12" ht="10.5" customHeight="1">
      <c r="B35" s="84"/>
      <c r="C35" s="80"/>
      <c r="D35" s="101" t="s">
        <v>362</v>
      </c>
      <c r="E35" s="95" t="s">
        <v>363</v>
      </c>
      <c r="F35" s="96"/>
      <c r="G35" s="85" t="s">
        <v>315</v>
      </c>
      <c r="H35" s="71"/>
      <c r="I35" s="72"/>
      <c r="J35" s="104"/>
      <c r="K35" s="356">
        <f t="shared" si="1"/>
        <v>0</v>
      </c>
      <c r="L35" s="74"/>
    </row>
    <row r="36" spans="2:12" ht="10.5" customHeight="1">
      <c r="B36" s="84"/>
      <c r="C36" s="105"/>
      <c r="E36" s="95" t="s">
        <v>364</v>
      </c>
      <c r="F36" s="96"/>
      <c r="G36" s="85" t="s">
        <v>315</v>
      </c>
      <c r="H36" s="71"/>
      <c r="I36" s="72"/>
      <c r="J36" s="104"/>
      <c r="K36" s="356">
        <f t="shared" si="1"/>
        <v>0</v>
      </c>
      <c r="L36" s="74"/>
    </row>
    <row r="37" spans="2:12" ht="10.5" customHeight="1">
      <c r="B37" s="84"/>
      <c r="C37" s="105"/>
      <c r="E37" s="102" t="s">
        <v>365</v>
      </c>
      <c r="F37" s="96"/>
      <c r="G37" s="103"/>
      <c r="H37" s="97"/>
      <c r="I37" s="98"/>
      <c r="J37" s="106"/>
      <c r="K37" s="356">
        <f t="shared" si="1"/>
        <v>0</v>
      </c>
      <c r="L37" s="74"/>
    </row>
    <row r="38" spans="2:12" ht="10.5" customHeight="1">
      <c r="B38" s="84"/>
      <c r="C38" s="68" t="s">
        <v>337</v>
      </c>
      <c r="D38" s="53"/>
      <c r="E38" s="70"/>
      <c r="F38" s="55"/>
      <c r="G38" s="88"/>
      <c r="H38" s="89"/>
      <c r="I38" s="90"/>
      <c r="J38" s="91"/>
      <c r="K38" s="357"/>
      <c r="L38" s="92"/>
    </row>
    <row r="39" spans="2:12" ht="10.5" customHeight="1">
      <c r="B39" s="63"/>
      <c r="C39" s="76"/>
      <c r="D39" s="60"/>
      <c r="E39" s="61"/>
      <c r="F39" s="62"/>
      <c r="G39" s="88"/>
      <c r="H39" s="89"/>
      <c r="I39" s="90"/>
      <c r="J39" s="93">
        <f>SUM(J24:J37)</f>
        <v>312</v>
      </c>
      <c r="K39" s="372" t="s">
        <v>338</v>
      </c>
      <c r="L39" s="66">
        <f>IF(J$301=0,0,100*J39/J$301)</f>
        <v>0.7322920172143077</v>
      </c>
    </row>
    <row r="40" spans="2:12" ht="10.5" customHeight="1">
      <c r="B40" s="94" t="s">
        <v>366</v>
      </c>
      <c r="C40" s="107" t="s">
        <v>367</v>
      </c>
      <c r="D40" s="108" t="s">
        <v>368</v>
      </c>
      <c r="E40" s="109"/>
      <c r="F40" s="96"/>
      <c r="G40" s="85" t="s">
        <v>344</v>
      </c>
      <c r="H40" s="110"/>
      <c r="I40" s="104"/>
      <c r="J40" s="99">
        <f>H40*I40</f>
        <v>0</v>
      </c>
      <c r="K40" s="358">
        <f>IF(J$44=0,0,100*J40/J$44)</f>
        <v>0</v>
      </c>
      <c r="L40" s="74"/>
    </row>
    <row r="41" spans="2:12" ht="10.5" customHeight="1">
      <c r="B41" s="75"/>
      <c r="C41" s="107" t="s">
        <v>369</v>
      </c>
      <c r="D41" s="108" t="s">
        <v>370</v>
      </c>
      <c r="E41" s="109"/>
      <c r="F41" s="96"/>
      <c r="G41" s="85" t="s">
        <v>341</v>
      </c>
      <c r="H41" s="110"/>
      <c r="I41" s="104"/>
      <c r="J41" s="99">
        <f>H41*I41</f>
        <v>0</v>
      </c>
      <c r="K41" s="358">
        <f>IF(J$44=0,0,100*J41/J$44)</f>
        <v>0</v>
      </c>
      <c r="L41" s="74"/>
    </row>
    <row r="42" spans="2:12" ht="10.5" customHeight="1">
      <c r="B42" s="75" t="s">
        <v>371</v>
      </c>
      <c r="C42" s="111" t="s">
        <v>372</v>
      </c>
      <c r="D42" s="112"/>
      <c r="E42" s="109"/>
      <c r="F42" s="96"/>
      <c r="G42" s="103"/>
      <c r="H42" s="110"/>
      <c r="I42" s="104"/>
      <c r="J42" s="99">
        <f>H42*I42</f>
        <v>0</v>
      </c>
      <c r="K42" s="358">
        <f>IF(J$44=0,0,100*J42/J$44)</f>
        <v>0</v>
      </c>
      <c r="L42" s="74"/>
    </row>
    <row r="43" spans="2:12" ht="10.5" customHeight="1">
      <c r="B43" s="75" t="s">
        <v>353</v>
      </c>
      <c r="C43" s="68" t="s">
        <v>337</v>
      </c>
      <c r="D43" s="53"/>
      <c r="E43" s="70"/>
      <c r="F43" s="55"/>
      <c r="G43" s="88"/>
      <c r="H43" s="89"/>
      <c r="I43" s="90"/>
      <c r="J43" s="91"/>
      <c r="K43" s="357"/>
      <c r="L43" s="92"/>
    </row>
    <row r="44" spans="2:12" ht="10.5" customHeight="1">
      <c r="B44" s="63" t="s">
        <v>355</v>
      </c>
      <c r="C44" s="113"/>
      <c r="D44" s="60"/>
      <c r="E44" s="61"/>
      <c r="F44" s="62"/>
      <c r="G44" s="88"/>
      <c r="H44" s="89"/>
      <c r="I44" s="90"/>
      <c r="J44" s="93">
        <f>SUM(J40:J42)</f>
        <v>0</v>
      </c>
      <c r="K44" s="372" t="s">
        <v>338</v>
      </c>
      <c r="L44" s="66">
        <f>IF(J$301=0,0,100*J44/J$301)</f>
        <v>0</v>
      </c>
    </row>
    <row r="45" spans="2:12" ht="10.5" customHeight="1">
      <c r="B45" s="94" t="s">
        <v>373</v>
      </c>
      <c r="C45" s="114"/>
      <c r="D45" s="115"/>
      <c r="E45" s="116" t="s">
        <v>374</v>
      </c>
      <c r="F45" s="96"/>
      <c r="G45" s="85" t="s">
        <v>341</v>
      </c>
      <c r="H45" s="110">
        <v>32</v>
      </c>
      <c r="I45" s="104">
        <v>35.3</v>
      </c>
      <c r="J45" s="99">
        <f aca="true" t="shared" si="2" ref="J45:J51">H45*I45</f>
        <v>1129.6</v>
      </c>
      <c r="K45" s="358">
        <f aca="true" t="shared" si="3" ref="K45:K51">IF(J$53=0,0,100*J45/J$53)</f>
        <v>78.216313529982</v>
      </c>
      <c r="L45" s="74"/>
    </row>
    <row r="46" spans="2:12" ht="10.5" customHeight="1">
      <c r="B46" s="94"/>
      <c r="C46" s="105"/>
      <c r="D46" s="117"/>
      <c r="E46" s="116" t="s">
        <v>375</v>
      </c>
      <c r="F46" s="96"/>
      <c r="G46" s="85" t="s">
        <v>341</v>
      </c>
      <c r="H46" s="110"/>
      <c r="I46" s="104"/>
      <c r="J46" s="99">
        <f t="shared" si="2"/>
        <v>0</v>
      </c>
      <c r="K46" s="358">
        <f t="shared" si="3"/>
        <v>0</v>
      </c>
      <c r="L46" s="74"/>
    </row>
    <row r="47" spans="2:12" ht="10.5" customHeight="1">
      <c r="B47" s="94"/>
      <c r="C47" s="105"/>
      <c r="D47" s="117"/>
      <c r="E47" s="116" t="s">
        <v>376</v>
      </c>
      <c r="F47" s="96"/>
      <c r="G47" s="85" t="s">
        <v>341</v>
      </c>
      <c r="H47" s="110"/>
      <c r="I47" s="104"/>
      <c r="J47" s="99">
        <f t="shared" si="2"/>
        <v>0</v>
      </c>
      <c r="K47" s="358">
        <f t="shared" si="3"/>
        <v>0</v>
      </c>
      <c r="L47" s="74"/>
    </row>
    <row r="48" spans="2:12" ht="10.5" customHeight="1">
      <c r="B48" s="94"/>
      <c r="C48" s="80" t="s">
        <v>377</v>
      </c>
      <c r="D48" s="117"/>
      <c r="E48" s="116" t="s">
        <v>378</v>
      </c>
      <c r="F48" s="96"/>
      <c r="G48" s="85" t="s">
        <v>341</v>
      </c>
      <c r="H48" s="110"/>
      <c r="I48" s="104"/>
      <c r="J48" s="99">
        <f t="shared" si="2"/>
        <v>0</v>
      </c>
      <c r="K48" s="358">
        <f t="shared" si="3"/>
        <v>0</v>
      </c>
      <c r="L48" s="74"/>
    </row>
    <row r="49" spans="2:12" ht="10.5" customHeight="1">
      <c r="B49" s="94"/>
      <c r="C49" s="105"/>
      <c r="D49" s="117"/>
      <c r="E49" s="116" t="s">
        <v>379</v>
      </c>
      <c r="F49" s="96"/>
      <c r="G49" s="85" t="s">
        <v>344</v>
      </c>
      <c r="H49" s="110">
        <v>2.42</v>
      </c>
      <c r="I49" s="104">
        <v>130</v>
      </c>
      <c r="J49" s="99">
        <f t="shared" si="2"/>
        <v>314.59999999999997</v>
      </c>
      <c r="K49" s="358">
        <f t="shared" si="3"/>
        <v>21.783686470018004</v>
      </c>
      <c r="L49" s="74"/>
    </row>
    <row r="50" spans="2:12" ht="10.5" customHeight="1">
      <c r="B50" s="94"/>
      <c r="C50" s="118"/>
      <c r="D50" s="118"/>
      <c r="E50" s="116" t="s">
        <v>380</v>
      </c>
      <c r="F50" s="96"/>
      <c r="G50" s="85" t="s">
        <v>315</v>
      </c>
      <c r="H50" s="119"/>
      <c r="I50" s="120"/>
      <c r="J50" s="104"/>
      <c r="K50" s="358">
        <f t="shared" si="3"/>
        <v>0</v>
      </c>
      <c r="L50" s="74"/>
    </row>
    <row r="51" spans="2:12" ht="10.5" customHeight="1">
      <c r="B51" s="75"/>
      <c r="E51" s="121" t="s">
        <v>381</v>
      </c>
      <c r="F51" s="96"/>
      <c r="G51" s="103"/>
      <c r="H51" s="110"/>
      <c r="I51" s="104"/>
      <c r="J51" s="99">
        <f t="shared" si="2"/>
        <v>0</v>
      </c>
      <c r="K51" s="358">
        <f t="shared" si="3"/>
        <v>0</v>
      </c>
      <c r="L51" s="74"/>
    </row>
    <row r="52" spans="2:12" ht="10.5" customHeight="1">
      <c r="B52" s="75"/>
      <c r="C52" s="105"/>
      <c r="D52" s="117"/>
      <c r="E52" s="122" t="s">
        <v>382</v>
      </c>
      <c r="F52" s="55"/>
      <c r="G52" s="88"/>
      <c r="H52" s="89"/>
      <c r="I52" s="90"/>
      <c r="J52" s="91"/>
      <c r="K52" s="357"/>
      <c r="L52" s="92"/>
    </row>
    <row r="53" spans="2:12" ht="10.5" customHeight="1">
      <c r="B53" s="100"/>
      <c r="C53" s="113"/>
      <c r="D53" s="123"/>
      <c r="E53" s="124"/>
      <c r="F53" s="62"/>
      <c r="G53" s="88"/>
      <c r="H53" s="89"/>
      <c r="I53" s="90"/>
      <c r="J53" s="93">
        <f>SUM(J45:J51)</f>
        <v>1444.1999999999998</v>
      </c>
      <c r="K53" s="372" t="s">
        <v>338</v>
      </c>
      <c r="L53" s="66">
        <f>IF(J$301=0,0,100*J53/J$301)</f>
        <v>3.389667087374689</v>
      </c>
    </row>
    <row r="54" spans="2:12" ht="10.5" customHeight="1">
      <c r="B54" s="75"/>
      <c r="C54" s="114"/>
      <c r="D54" s="115"/>
      <c r="E54" s="126"/>
      <c r="F54" s="127" t="s">
        <v>383</v>
      </c>
      <c r="G54" s="85" t="s">
        <v>341</v>
      </c>
      <c r="H54" s="110">
        <v>21.6</v>
      </c>
      <c r="I54" s="104">
        <v>185.6</v>
      </c>
      <c r="J54" s="99">
        <f aca="true" t="shared" si="4" ref="J54:J68">H54*I54</f>
        <v>4008.96</v>
      </c>
      <c r="K54" s="358">
        <f aca="true" t="shared" si="5" ref="K54:K68">IF(J$70=0,0,100*J54/J$70)</f>
        <v>100</v>
      </c>
      <c r="L54" s="74"/>
    </row>
    <row r="55" spans="2:12" ht="10.5" customHeight="1">
      <c r="B55" s="75" t="s">
        <v>384</v>
      </c>
      <c r="C55" s="105"/>
      <c r="D55" s="117"/>
      <c r="E55" s="128"/>
      <c r="F55" s="127" t="s">
        <v>385</v>
      </c>
      <c r="G55" s="85" t="s">
        <v>341</v>
      </c>
      <c r="H55" s="110"/>
      <c r="I55" s="104"/>
      <c r="J55" s="99">
        <f t="shared" si="4"/>
        <v>0</v>
      </c>
      <c r="K55" s="358">
        <f t="shared" si="5"/>
        <v>0</v>
      </c>
      <c r="L55" s="74"/>
    </row>
    <row r="56" spans="2:12" ht="10.5" customHeight="1">
      <c r="B56" s="75"/>
      <c r="C56" s="105"/>
      <c r="D56" s="117"/>
      <c r="E56" s="128"/>
      <c r="F56" s="127" t="s">
        <v>386</v>
      </c>
      <c r="G56" s="85" t="s">
        <v>341</v>
      </c>
      <c r="H56" s="110"/>
      <c r="I56" s="104"/>
      <c r="J56" s="99">
        <f t="shared" si="4"/>
        <v>0</v>
      </c>
      <c r="K56" s="358">
        <f t="shared" si="5"/>
        <v>0</v>
      </c>
      <c r="L56" s="74"/>
    </row>
    <row r="57" spans="2:12" ht="10.5" customHeight="1">
      <c r="B57" s="75"/>
      <c r="C57" s="105"/>
      <c r="D57" s="117"/>
      <c r="E57" s="129" t="s">
        <v>387</v>
      </c>
      <c r="F57" s="127" t="s">
        <v>388</v>
      </c>
      <c r="G57" s="85" t="s">
        <v>341</v>
      </c>
      <c r="H57" s="110"/>
      <c r="I57" s="104"/>
      <c r="J57" s="99">
        <f t="shared" si="4"/>
        <v>0</v>
      </c>
      <c r="K57" s="358">
        <f t="shared" si="5"/>
        <v>0</v>
      </c>
      <c r="L57" s="74"/>
    </row>
    <row r="58" spans="2:12" ht="10.5" customHeight="1">
      <c r="B58" s="75"/>
      <c r="C58" s="105"/>
      <c r="D58" s="117"/>
      <c r="E58" s="128"/>
      <c r="F58" s="127" t="s">
        <v>389</v>
      </c>
      <c r="G58" s="85" t="s">
        <v>341</v>
      </c>
      <c r="H58" s="110"/>
      <c r="I58" s="104"/>
      <c r="J58" s="99">
        <f t="shared" si="4"/>
        <v>0</v>
      </c>
      <c r="K58" s="358">
        <f t="shared" si="5"/>
        <v>0</v>
      </c>
      <c r="L58" s="74"/>
    </row>
    <row r="59" spans="2:14" ht="10.5" customHeight="1">
      <c r="B59" s="75" t="s">
        <v>327</v>
      </c>
      <c r="C59" s="105"/>
      <c r="D59" s="117"/>
      <c r="E59" s="128"/>
      <c r="F59" s="130" t="s">
        <v>390</v>
      </c>
      <c r="G59" s="103"/>
      <c r="H59" s="110"/>
      <c r="I59" s="104"/>
      <c r="J59" s="99">
        <f t="shared" si="4"/>
        <v>0</v>
      </c>
      <c r="K59" s="358">
        <f t="shared" si="5"/>
        <v>0</v>
      </c>
      <c r="L59" s="74"/>
      <c r="N59" s="51"/>
    </row>
    <row r="60" spans="2:12" ht="10.5" customHeight="1">
      <c r="B60" s="75"/>
      <c r="C60" s="131"/>
      <c r="D60" s="131"/>
      <c r="E60" s="126"/>
      <c r="F60" s="127" t="s">
        <v>391</v>
      </c>
      <c r="G60" s="85" t="s">
        <v>341</v>
      </c>
      <c r="H60" s="110"/>
      <c r="I60" s="104"/>
      <c r="J60" s="99">
        <f t="shared" si="4"/>
        <v>0</v>
      </c>
      <c r="K60" s="358">
        <f t="shared" si="5"/>
        <v>0</v>
      </c>
      <c r="L60" s="74"/>
    </row>
    <row r="61" spans="2:12" ht="10.5" customHeight="1">
      <c r="B61" s="75"/>
      <c r="C61" s="80" t="s">
        <v>392</v>
      </c>
      <c r="D61" s="117"/>
      <c r="E61" s="128"/>
      <c r="F61" s="127" t="s">
        <v>393</v>
      </c>
      <c r="G61" s="85" t="s">
        <v>394</v>
      </c>
      <c r="H61" s="110"/>
      <c r="I61" s="104"/>
      <c r="J61" s="99">
        <f t="shared" si="4"/>
        <v>0</v>
      </c>
      <c r="K61" s="358">
        <f t="shared" si="5"/>
        <v>0</v>
      </c>
      <c r="L61" s="74"/>
    </row>
    <row r="62" spans="2:12" ht="10.5" customHeight="1">
      <c r="B62" s="75"/>
      <c r="C62" s="80"/>
      <c r="D62" s="81" t="s">
        <v>395</v>
      </c>
      <c r="E62" s="128"/>
      <c r="F62" s="127" t="s">
        <v>396</v>
      </c>
      <c r="G62" s="85" t="s">
        <v>341</v>
      </c>
      <c r="H62" s="110"/>
      <c r="I62" s="104"/>
      <c r="J62" s="99">
        <f t="shared" si="4"/>
        <v>0</v>
      </c>
      <c r="K62" s="358">
        <f t="shared" si="5"/>
        <v>0</v>
      </c>
      <c r="L62" s="74"/>
    </row>
    <row r="63" spans="2:12" ht="10.5" customHeight="1">
      <c r="B63" s="75" t="s">
        <v>397</v>
      </c>
      <c r="C63" s="105"/>
      <c r="D63" s="117"/>
      <c r="E63" s="129" t="s">
        <v>398</v>
      </c>
      <c r="F63" s="127" t="s">
        <v>399</v>
      </c>
      <c r="G63" s="85" t="s">
        <v>341</v>
      </c>
      <c r="H63" s="110"/>
      <c r="I63" s="104"/>
      <c r="J63" s="99">
        <f t="shared" si="4"/>
        <v>0</v>
      </c>
      <c r="K63" s="358">
        <f t="shared" si="5"/>
        <v>0</v>
      </c>
      <c r="L63" s="74"/>
    </row>
    <row r="64" spans="2:12" ht="10.5" customHeight="1">
      <c r="B64" s="75"/>
      <c r="C64" s="105"/>
      <c r="D64" s="117"/>
      <c r="E64" s="128"/>
      <c r="F64" s="127" t="s">
        <v>400</v>
      </c>
      <c r="G64" s="85" t="s">
        <v>341</v>
      </c>
      <c r="H64" s="110"/>
      <c r="I64" s="104"/>
      <c r="J64" s="99">
        <f t="shared" si="4"/>
        <v>0</v>
      </c>
      <c r="K64" s="358">
        <f t="shared" si="5"/>
        <v>0</v>
      </c>
      <c r="L64" s="74"/>
    </row>
    <row r="65" spans="2:12" ht="10.5" customHeight="1">
      <c r="B65" s="75"/>
      <c r="C65" s="105"/>
      <c r="D65" s="117"/>
      <c r="E65" s="132"/>
      <c r="F65" s="127" t="s">
        <v>401</v>
      </c>
      <c r="G65" s="85" t="s">
        <v>394</v>
      </c>
      <c r="H65" s="110"/>
      <c r="I65" s="104"/>
      <c r="J65" s="99">
        <f t="shared" si="4"/>
        <v>0</v>
      </c>
      <c r="K65" s="358">
        <f t="shared" si="5"/>
        <v>0</v>
      </c>
      <c r="L65" s="74"/>
    </row>
    <row r="66" spans="2:12" ht="10.5" customHeight="1">
      <c r="B66" s="75"/>
      <c r="C66" s="105"/>
      <c r="D66" s="117"/>
      <c r="E66" s="128"/>
      <c r="F66" s="127" t="s">
        <v>402</v>
      </c>
      <c r="G66" s="85" t="s">
        <v>394</v>
      </c>
      <c r="H66" s="133"/>
      <c r="I66" s="134"/>
      <c r="J66" s="99">
        <f t="shared" si="4"/>
        <v>0</v>
      </c>
      <c r="K66" s="358">
        <f t="shared" si="5"/>
        <v>0</v>
      </c>
      <c r="L66" s="74"/>
    </row>
    <row r="67" spans="2:12" ht="10.5" customHeight="1">
      <c r="B67" s="100"/>
      <c r="C67" s="105"/>
      <c r="D67" s="117"/>
      <c r="E67" s="128"/>
      <c r="F67" s="127" t="s">
        <v>403</v>
      </c>
      <c r="G67" s="85" t="s">
        <v>341</v>
      </c>
      <c r="H67" s="110"/>
      <c r="I67" s="104"/>
      <c r="J67" s="99">
        <f t="shared" si="4"/>
        <v>0</v>
      </c>
      <c r="K67" s="358">
        <f t="shared" si="5"/>
        <v>0</v>
      </c>
      <c r="L67" s="74"/>
    </row>
    <row r="68" spans="2:14" ht="10.5" customHeight="1">
      <c r="B68" s="75"/>
      <c r="C68" s="105"/>
      <c r="D68" s="117"/>
      <c r="E68" s="128"/>
      <c r="F68" s="135" t="s">
        <v>404</v>
      </c>
      <c r="G68" s="103"/>
      <c r="H68" s="110"/>
      <c r="I68" s="104"/>
      <c r="J68" s="99">
        <f t="shared" si="4"/>
        <v>0</v>
      </c>
      <c r="K68" s="358">
        <f t="shared" si="5"/>
        <v>0</v>
      </c>
      <c r="L68" s="74"/>
      <c r="N68" s="51"/>
    </row>
    <row r="69" spans="2:12" ht="10.5" customHeight="1">
      <c r="B69" s="75"/>
      <c r="C69" s="105"/>
      <c r="D69" s="117"/>
      <c r="E69" s="122" t="s">
        <v>382</v>
      </c>
      <c r="F69" s="55"/>
      <c r="G69" s="88"/>
      <c r="H69" s="89"/>
      <c r="I69" s="90"/>
      <c r="J69" s="91"/>
      <c r="K69" s="357"/>
      <c r="L69" s="92"/>
    </row>
    <row r="70" spans="2:12" ht="10.5" customHeight="1">
      <c r="B70" s="63"/>
      <c r="C70" s="113"/>
      <c r="D70" s="123"/>
      <c r="E70" s="124"/>
      <c r="F70" s="62"/>
      <c r="G70" s="136"/>
      <c r="H70" s="137"/>
      <c r="I70" s="138"/>
      <c r="J70" s="125">
        <f>SUM(J54:J68)</f>
        <v>4008.96</v>
      </c>
      <c r="K70" s="372" t="s">
        <v>338</v>
      </c>
      <c r="L70" s="66">
        <f>IF(J$301=0,0,100*J70/J$301)</f>
        <v>9.40938911965215</v>
      </c>
    </row>
    <row r="71" spans="2:12" ht="10.5" customHeight="1">
      <c r="B71" s="139">
        <v>4</v>
      </c>
      <c r="C71" s="114"/>
      <c r="D71" s="115"/>
      <c r="E71" s="116" t="s">
        <v>755</v>
      </c>
      <c r="F71" s="96"/>
      <c r="G71" s="85" t="s">
        <v>405</v>
      </c>
      <c r="H71" s="110">
        <v>1</v>
      </c>
      <c r="I71" s="104">
        <v>900</v>
      </c>
      <c r="J71" s="99">
        <f aca="true" t="shared" si="6" ref="J71:J78">H71*I71</f>
        <v>900</v>
      </c>
      <c r="K71" s="358">
        <f aca="true" t="shared" si="7" ref="K71:K78">IF(J$80=0,0,100*J71/J$80)</f>
        <v>55.214723926380366</v>
      </c>
      <c r="L71" s="74"/>
    </row>
    <row r="72" spans="2:12" ht="10.5" customHeight="1">
      <c r="B72" s="100"/>
      <c r="C72" s="105"/>
      <c r="D72" s="117"/>
      <c r="E72" s="116" t="s">
        <v>406</v>
      </c>
      <c r="F72" s="96"/>
      <c r="G72" s="85" t="s">
        <v>405</v>
      </c>
      <c r="H72" s="110">
        <v>2</v>
      </c>
      <c r="I72" s="104">
        <v>120</v>
      </c>
      <c r="J72" s="99">
        <f t="shared" si="6"/>
        <v>240</v>
      </c>
      <c r="K72" s="358">
        <f t="shared" si="7"/>
        <v>14.723926380368098</v>
      </c>
      <c r="L72" s="74"/>
    </row>
    <row r="73" spans="2:12" ht="10.5" customHeight="1">
      <c r="B73" s="100"/>
      <c r="C73" s="105"/>
      <c r="D73" s="117"/>
      <c r="E73" s="116" t="s">
        <v>756</v>
      </c>
      <c r="F73" s="96"/>
      <c r="G73" s="85" t="s">
        <v>405</v>
      </c>
      <c r="H73" s="110">
        <v>2</v>
      </c>
      <c r="I73" s="104">
        <v>150</v>
      </c>
      <c r="J73" s="99">
        <f t="shared" si="6"/>
        <v>300</v>
      </c>
      <c r="K73" s="358">
        <f t="shared" si="7"/>
        <v>18.404907975460123</v>
      </c>
      <c r="L73" s="74"/>
    </row>
    <row r="74" spans="2:12" ht="10.5" customHeight="1">
      <c r="B74" s="100"/>
      <c r="C74" s="80" t="s">
        <v>407</v>
      </c>
      <c r="D74" s="117"/>
      <c r="E74" s="116" t="s">
        <v>408</v>
      </c>
      <c r="F74" s="96"/>
      <c r="G74" s="85" t="s">
        <v>405</v>
      </c>
      <c r="H74" s="110">
        <v>2</v>
      </c>
      <c r="I74" s="104">
        <v>95</v>
      </c>
      <c r="J74" s="99">
        <f t="shared" si="6"/>
        <v>190</v>
      </c>
      <c r="K74" s="358">
        <f t="shared" si="7"/>
        <v>11.656441717791411</v>
      </c>
      <c r="L74" s="74"/>
    </row>
    <row r="75" spans="2:12" ht="10.5" customHeight="1">
      <c r="B75" s="100"/>
      <c r="C75" s="105"/>
      <c r="D75" s="81" t="s">
        <v>409</v>
      </c>
      <c r="E75" s="95" t="s">
        <v>410</v>
      </c>
      <c r="F75" s="96"/>
      <c r="G75" s="85" t="s">
        <v>411</v>
      </c>
      <c r="H75" s="110"/>
      <c r="I75" s="104"/>
      <c r="J75" s="99">
        <f t="shared" si="6"/>
        <v>0</v>
      </c>
      <c r="K75" s="358">
        <f t="shared" si="7"/>
        <v>0</v>
      </c>
      <c r="L75" s="74"/>
    </row>
    <row r="76" spans="2:12" ht="10.5" customHeight="1">
      <c r="B76" s="100"/>
      <c r="C76" s="105"/>
      <c r="D76" s="117"/>
      <c r="E76" s="47" t="s">
        <v>412</v>
      </c>
      <c r="F76" s="96"/>
      <c r="G76" s="85" t="s">
        <v>411</v>
      </c>
      <c r="H76" s="110"/>
      <c r="I76" s="104"/>
      <c r="J76" s="99">
        <f t="shared" si="6"/>
        <v>0</v>
      </c>
      <c r="K76" s="358">
        <f t="shared" si="7"/>
        <v>0</v>
      </c>
      <c r="L76" s="74"/>
    </row>
    <row r="77" spans="2:12" ht="10.5" customHeight="1">
      <c r="B77" s="100"/>
      <c r="C77" s="105"/>
      <c r="D77" s="117"/>
      <c r="E77" s="95" t="s">
        <v>413</v>
      </c>
      <c r="F77" s="96"/>
      <c r="G77" s="85" t="s">
        <v>341</v>
      </c>
      <c r="H77" s="110"/>
      <c r="I77" s="104"/>
      <c r="J77" s="99">
        <f t="shared" si="6"/>
        <v>0</v>
      </c>
      <c r="K77" s="358">
        <f t="shared" si="7"/>
        <v>0</v>
      </c>
      <c r="L77" s="74"/>
    </row>
    <row r="78" spans="2:12" ht="10.5" customHeight="1">
      <c r="B78" s="100"/>
      <c r="C78" s="105"/>
      <c r="D78" s="117"/>
      <c r="E78" s="102" t="s">
        <v>414</v>
      </c>
      <c r="F78" s="96"/>
      <c r="G78" s="103" t="s">
        <v>341</v>
      </c>
      <c r="H78" s="110"/>
      <c r="I78" s="104"/>
      <c r="J78" s="99">
        <f t="shared" si="6"/>
        <v>0</v>
      </c>
      <c r="K78" s="358">
        <f t="shared" si="7"/>
        <v>0</v>
      </c>
      <c r="L78" s="74"/>
    </row>
    <row r="79" spans="2:12" ht="10.5" customHeight="1">
      <c r="B79" s="100"/>
      <c r="C79" s="105"/>
      <c r="D79" s="117"/>
      <c r="E79" s="122" t="s">
        <v>382</v>
      </c>
      <c r="F79" s="55"/>
      <c r="G79" s="88"/>
      <c r="H79" s="89"/>
      <c r="I79" s="90"/>
      <c r="J79" s="91"/>
      <c r="K79" s="357"/>
      <c r="L79" s="92"/>
    </row>
    <row r="80" spans="2:12" ht="10.5" customHeight="1">
      <c r="B80" s="100"/>
      <c r="C80" s="113"/>
      <c r="D80" s="123"/>
      <c r="E80" s="124"/>
      <c r="F80" s="62"/>
      <c r="G80" s="136"/>
      <c r="H80" s="137"/>
      <c r="I80" s="138"/>
      <c r="J80" s="140">
        <f>SUM(J71:J78)</f>
        <v>1630</v>
      </c>
      <c r="K80" s="372" t="s">
        <v>338</v>
      </c>
      <c r="L80" s="66">
        <f>IF(J$301=0,0,100*J80/J$301)</f>
        <v>3.8257563719850047</v>
      </c>
    </row>
    <row r="81" spans="2:12" ht="10.5" customHeight="1">
      <c r="B81" s="94"/>
      <c r="C81" s="114"/>
      <c r="D81" s="115"/>
      <c r="E81" s="116" t="s">
        <v>415</v>
      </c>
      <c r="F81" s="96"/>
      <c r="G81" s="85" t="s">
        <v>416</v>
      </c>
      <c r="H81" s="110">
        <v>1</v>
      </c>
      <c r="I81" s="104">
        <v>150</v>
      </c>
      <c r="J81" s="99">
        <f aca="true" t="shared" si="8" ref="J81:J87">H81*I81</f>
        <v>150</v>
      </c>
      <c r="K81" s="358">
        <f aca="true" t="shared" si="9" ref="K81:K87">IF(J$89=0,0,100*J81/J$89)</f>
        <v>33.4075723830735</v>
      </c>
      <c r="L81" s="74"/>
    </row>
    <row r="82" spans="2:12" ht="10.5" customHeight="1">
      <c r="B82" s="75"/>
      <c r="C82" s="105"/>
      <c r="D82" s="117"/>
      <c r="E82" s="116" t="s">
        <v>417</v>
      </c>
      <c r="F82" s="96"/>
      <c r="G82" s="85" t="s">
        <v>416</v>
      </c>
      <c r="H82" s="110"/>
      <c r="I82" s="104"/>
      <c r="J82" s="99">
        <f t="shared" si="8"/>
        <v>0</v>
      </c>
      <c r="K82" s="358">
        <f t="shared" si="9"/>
        <v>0</v>
      </c>
      <c r="L82" s="74"/>
    </row>
    <row r="83" spans="2:12" ht="10.5" customHeight="1">
      <c r="B83" s="100"/>
      <c r="C83" s="105"/>
      <c r="D83" s="117"/>
      <c r="E83" s="116" t="s">
        <v>418</v>
      </c>
      <c r="F83" s="96"/>
      <c r="G83" s="85" t="s">
        <v>416</v>
      </c>
      <c r="H83" s="110">
        <v>4</v>
      </c>
      <c r="I83" s="104">
        <v>55</v>
      </c>
      <c r="J83" s="99">
        <f t="shared" si="8"/>
        <v>220</v>
      </c>
      <c r="K83" s="358">
        <f t="shared" si="9"/>
        <v>48.99777282850779</v>
      </c>
      <c r="L83" s="74"/>
    </row>
    <row r="84" spans="2:12" ht="10.5" customHeight="1">
      <c r="B84" s="75"/>
      <c r="C84" s="80" t="s">
        <v>419</v>
      </c>
      <c r="D84" s="117"/>
      <c r="E84" s="116" t="s">
        <v>420</v>
      </c>
      <c r="F84" s="96"/>
      <c r="G84" s="85" t="s">
        <v>416</v>
      </c>
      <c r="H84" s="110">
        <v>2</v>
      </c>
      <c r="I84" s="104">
        <v>39.5</v>
      </c>
      <c r="J84" s="99">
        <f t="shared" si="8"/>
        <v>79</v>
      </c>
      <c r="K84" s="358">
        <f t="shared" si="9"/>
        <v>17.59465478841871</v>
      </c>
      <c r="L84" s="74"/>
    </row>
    <row r="85" spans="2:12" ht="10.5" customHeight="1">
      <c r="B85" s="75"/>
      <c r="C85" s="131"/>
      <c r="D85" s="117"/>
      <c r="E85" s="116" t="s">
        <v>421</v>
      </c>
      <c r="F85" s="96"/>
      <c r="G85" s="85" t="s">
        <v>416</v>
      </c>
      <c r="H85" s="110"/>
      <c r="I85" s="104"/>
      <c r="J85" s="99">
        <f t="shared" si="8"/>
        <v>0</v>
      </c>
      <c r="K85" s="358">
        <f t="shared" si="9"/>
        <v>0</v>
      </c>
      <c r="L85" s="74"/>
    </row>
    <row r="86" spans="2:12" ht="10.5" customHeight="1">
      <c r="B86" s="75" t="s">
        <v>384</v>
      </c>
      <c r="C86" s="105"/>
      <c r="D86" s="117"/>
      <c r="E86" s="116" t="s">
        <v>422</v>
      </c>
      <c r="F86" s="96"/>
      <c r="G86" s="85" t="s">
        <v>394</v>
      </c>
      <c r="H86" s="97"/>
      <c r="I86" s="98"/>
      <c r="J86" s="99">
        <f t="shared" si="8"/>
        <v>0</v>
      </c>
      <c r="K86" s="358">
        <f t="shared" si="9"/>
        <v>0</v>
      </c>
      <c r="L86" s="74"/>
    </row>
    <row r="87" spans="2:12" ht="10.5" customHeight="1">
      <c r="B87" s="75"/>
      <c r="C87" s="105"/>
      <c r="D87" s="117"/>
      <c r="E87" s="102" t="s">
        <v>423</v>
      </c>
      <c r="F87" s="96"/>
      <c r="G87" s="103"/>
      <c r="H87" s="110"/>
      <c r="I87" s="104"/>
      <c r="J87" s="99">
        <f t="shared" si="8"/>
        <v>0</v>
      </c>
      <c r="K87" s="358">
        <f t="shared" si="9"/>
        <v>0</v>
      </c>
      <c r="L87" s="74"/>
    </row>
    <row r="88" spans="2:12" ht="10.5" customHeight="1">
      <c r="B88" s="75"/>
      <c r="C88" s="105"/>
      <c r="D88" s="117"/>
      <c r="E88" s="122" t="s">
        <v>382</v>
      </c>
      <c r="F88" s="55"/>
      <c r="G88" s="88"/>
      <c r="H88" s="89"/>
      <c r="I88" s="90"/>
      <c r="J88" s="91"/>
      <c r="K88" s="357"/>
      <c r="L88" s="92"/>
    </row>
    <row r="89" spans="2:12" ht="10.5" customHeight="1">
      <c r="B89" s="75"/>
      <c r="C89" s="113"/>
      <c r="D89" s="123"/>
      <c r="E89" s="124"/>
      <c r="F89" s="62"/>
      <c r="G89" s="88"/>
      <c r="H89" s="141"/>
      <c r="I89" s="90"/>
      <c r="J89" s="140">
        <f>SUM(J81:J87)</f>
        <v>449</v>
      </c>
      <c r="K89" s="372" t="s">
        <v>338</v>
      </c>
      <c r="L89" s="66">
        <f>IF(J$301=0,0,100*J89/J$301)</f>
        <v>1.0538433196449493</v>
      </c>
    </row>
    <row r="90" spans="2:12" ht="10.5" customHeight="1">
      <c r="B90" s="75" t="s">
        <v>327</v>
      </c>
      <c r="C90" s="114"/>
      <c r="D90" s="115"/>
      <c r="E90" s="116" t="s">
        <v>424</v>
      </c>
      <c r="F90" s="96"/>
      <c r="G90" s="85" t="s">
        <v>341</v>
      </c>
      <c r="H90" s="110"/>
      <c r="I90" s="104"/>
      <c r="J90" s="99">
        <f aca="true" t="shared" si="10" ref="J90:J95">H90*I90</f>
        <v>0</v>
      </c>
      <c r="K90" s="358">
        <f aca="true" t="shared" si="11" ref="K90:K95">IF(J$97=0,0,100*J90/J$97)</f>
        <v>0</v>
      </c>
      <c r="L90" s="74"/>
    </row>
    <row r="91" spans="2:12" ht="10.5" customHeight="1">
      <c r="B91" s="75"/>
      <c r="C91" s="80" t="s">
        <v>425</v>
      </c>
      <c r="D91" s="117"/>
      <c r="E91" s="116" t="s">
        <v>426</v>
      </c>
      <c r="F91" s="96"/>
      <c r="G91" s="85" t="s">
        <v>341</v>
      </c>
      <c r="H91" s="110"/>
      <c r="I91" s="104"/>
      <c r="J91" s="99">
        <f t="shared" si="10"/>
        <v>0</v>
      </c>
      <c r="K91" s="358">
        <f t="shared" si="11"/>
        <v>0</v>
      </c>
      <c r="L91" s="74"/>
    </row>
    <row r="92" spans="2:12" ht="10.5" customHeight="1">
      <c r="B92" s="75"/>
      <c r="C92" s="80"/>
      <c r="D92" s="117" t="s">
        <v>427</v>
      </c>
      <c r="E92" s="116" t="s">
        <v>428</v>
      </c>
      <c r="F92" s="96"/>
      <c r="G92" s="85" t="s">
        <v>341</v>
      </c>
      <c r="H92" s="110">
        <v>25.8</v>
      </c>
      <c r="I92" s="104">
        <v>38.9</v>
      </c>
      <c r="J92" s="99">
        <f t="shared" si="10"/>
        <v>1003.62</v>
      </c>
      <c r="K92" s="358">
        <f t="shared" si="11"/>
        <v>100</v>
      </c>
      <c r="L92" s="74"/>
    </row>
    <row r="93" spans="2:12" ht="10.5" customHeight="1">
      <c r="B93" s="75"/>
      <c r="C93" s="80"/>
      <c r="D93" s="117"/>
      <c r="E93" s="116" t="s">
        <v>429</v>
      </c>
      <c r="F93" s="96"/>
      <c r="G93" s="85" t="s">
        <v>341</v>
      </c>
      <c r="H93" s="110"/>
      <c r="I93" s="104"/>
      <c r="J93" s="99">
        <f t="shared" si="10"/>
        <v>0</v>
      </c>
      <c r="K93" s="358">
        <f t="shared" si="11"/>
        <v>0</v>
      </c>
      <c r="L93" s="74"/>
    </row>
    <row r="94" spans="2:12" ht="10.5" customHeight="1">
      <c r="B94" s="100"/>
      <c r="C94" s="80"/>
      <c r="D94" s="117"/>
      <c r="E94" s="116" t="s">
        <v>430</v>
      </c>
      <c r="F94" s="96"/>
      <c r="G94" s="85" t="s">
        <v>341</v>
      </c>
      <c r="H94" s="110"/>
      <c r="I94" s="104"/>
      <c r="J94" s="99">
        <f t="shared" si="10"/>
        <v>0</v>
      </c>
      <c r="K94" s="358">
        <f t="shared" si="11"/>
        <v>0</v>
      </c>
      <c r="L94" s="74"/>
    </row>
    <row r="95" spans="2:12" ht="10.5" customHeight="1">
      <c r="B95" s="75" t="s">
        <v>397</v>
      </c>
      <c r="C95" s="80"/>
      <c r="D95" s="117"/>
      <c r="E95" s="121" t="s">
        <v>431</v>
      </c>
      <c r="F95" s="96"/>
      <c r="G95" s="103"/>
      <c r="H95" s="110"/>
      <c r="I95" s="104"/>
      <c r="J95" s="99">
        <f t="shared" si="10"/>
        <v>0</v>
      </c>
      <c r="K95" s="358">
        <f t="shared" si="11"/>
        <v>0</v>
      </c>
      <c r="L95" s="74"/>
    </row>
    <row r="96" spans="2:12" ht="10.5" customHeight="1">
      <c r="B96" s="100"/>
      <c r="C96" s="105"/>
      <c r="D96" s="117"/>
      <c r="E96" s="122" t="s">
        <v>382</v>
      </c>
      <c r="F96" s="55"/>
      <c r="G96" s="88"/>
      <c r="H96" s="89"/>
      <c r="I96" s="90"/>
      <c r="J96" s="91"/>
      <c r="K96" s="357"/>
      <c r="L96" s="92"/>
    </row>
    <row r="97" spans="2:12" ht="10.5" customHeight="1">
      <c r="B97" s="100"/>
      <c r="C97" s="113"/>
      <c r="D97" s="123"/>
      <c r="E97" s="124"/>
      <c r="F97" s="62"/>
      <c r="G97" s="88"/>
      <c r="H97" s="89"/>
      <c r="I97" s="90"/>
      <c r="J97" s="140">
        <f>SUM(J90:J95)</f>
        <v>1003.62</v>
      </c>
      <c r="K97" s="372" t="s">
        <v>338</v>
      </c>
      <c r="L97" s="66">
        <f>IF(J$301=0,0,100*J97/J$301)</f>
        <v>2.3555862638353315</v>
      </c>
    </row>
    <row r="98" spans="2:12" ht="10.5" customHeight="1">
      <c r="B98" s="100"/>
      <c r="C98" s="68" t="s">
        <v>337</v>
      </c>
      <c r="D98" s="53"/>
      <c r="E98" s="70"/>
      <c r="F98" s="55"/>
      <c r="G98" s="88"/>
      <c r="H98" s="89"/>
      <c r="I98" s="90"/>
      <c r="J98" s="91"/>
      <c r="K98" s="359"/>
      <c r="L98" s="74"/>
    </row>
    <row r="99" spans="2:13" ht="10.5" customHeight="1">
      <c r="B99" s="75"/>
      <c r="C99" s="105"/>
      <c r="D99" s="118"/>
      <c r="E99" s="82"/>
      <c r="F99" s="83"/>
      <c r="G99" s="142"/>
      <c r="H99" s="143"/>
      <c r="I99" s="144"/>
      <c r="J99" s="145">
        <f>J97+J89+J80+J70+J53</f>
        <v>8535.779999999999</v>
      </c>
      <c r="K99" s="360"/>
      <c r="L99" s="74"/>
      <c r="M99" s="51"/>
    </row>
    <row r="100" spans="2:12" ht="10.5" customHeight="1">
      <c r="B100" s="67" t="s">
        <v>432</v>
      </c>
      <c r="C100" s="114"/>
      <c r="D100" s="115"/>
      <c r="E100" s="116" t="s">
        <v>433</v>
      </c>
      <c r="F100" s="96"/>
      <c r="G100" s="85" t="s">
        <v>341</v>
      </c>
      <c r="H100" s="110">
        <v>138</v>
      </c>
      <c r="I100" s="104">
        <v>58</v>
      </c>
      <c r="J100" s="99">
        <f>I100*H100</f>
        <v>8004</v>
      </c>
      <c r="K100" s="358">
        <f>IF(J$105=0,0,100*J100/J$105)</f>
        <v>56.81027752147065</v>
      </c>
      <c r="L100" s="74"/>
    </row>
    <row r="101" spans="2:12" ht="10.5" customHeight="1">
      <c r="B101" s="94"/>
      <c r="C101" s="146"/>
      <c r="D101" s="117"/>
      <c r="E101" s="116" t="s">
        <v>434</v>
      </c>
      <c r="F101" s="96"/>
      <c r="G101" s="85" t="s">
        <v>341</v>
      </c>
      <c r="H101" s="110">
        <v>25</v>
      </c>
      <c r="I101" s="104">
        <v>31</v>
      </c>
      <c r="J101" s="99">
        <f>I101*H101</f>
        <v>775</v>
      </c>
      <c r="K101" s="358">
        <f>IF(J$105=0,0,100*J101/J$105)</f>
        <v>5.500745262261338</v>
      </c>
      <c r="L101" s="74"/>
    </row>
    <row r="102" spans="2:12" ht="10.5" customHeight="1">
      <c r="B102" s="94"/>
      <c r="C102" s="80" t="s">
        <v>435</v>
      </c>
      <c r="D102" s="117"/>
      <c r="E102" s="116" t="s">
        <v>436</v>
      </c>
      <c r="F102" s="96"/>
      <c r="G102" s="85" t="s">
        <v>411</v>
      </c>
      <c r="H102" s="110"/>
      <c r="I102" s="104"/>
      <c r="J102" s="99">
        <f>I102*H102</f>
        <v>0</v>
      </c>
      <c r="K102" s="358">
        <f>IF(J$105=0,0,100*J102/J$105)</f>
        <v>0</v>
      </c>
      <c r="L102" s="74"/>
    </row>
    <row r="103" spans="2:12" ht="10.5" customHeight="1">
      <c r="B103" s="94"/>
      <c r="C103" s="146"/>
      <c r="D103" s="117"/>
      <c r="E103" s="121" t="s">
        <v>437</v>
      </c>
      <c r="F103" s="96"/>
      <c r="G103" s="103" t="s">
        <v>341</v>
      </c>
      <c r="H103" s="110">
        <v>118</v>
      </c>
      <c r="I103" s="104">
        <v>45</v>
      </c>
      <c r="J103" s="99">
        <f>I103*H103</f>
        <v>5310</v>
      </c>
      <c r="K103" s="358">
        <f>IF(J$105=0,0,100*J103/J$105)</f>
        <v>37.68897721626801</v>
      </c>
      <c r="L103" s="147"/>
    </row>
    <row r="104" spans="2:12" ht="10.5" customHeight="1">
      <c r="B104" s="94"/>
      <c r="C104" s="146"/>
      <c r="D104" s="131"/>
      <c r="E104" s="122" t="s">
        <v>382</v>
      </c>
      <c r="F104" s="55"/>
      <c r="G104" s="148"/>
      <c r="H104" s="149"/>
      <c r="I104" s="150"/>
      <c r="J104" s="151"/>
      <c r="K104" s="361"/>
      <c r="L104" s="351"/>
    </row>
    <row r="105" spans="2:13" ht="10.5" customHeight="1">
      <c r="B105" s="94"/>
      <c r="C105" s="152"/>
      <c r="D105" s="153"/>
      <c r="E105" s="124"/>
      <c r="F105" s="62"/>
      <c r="G105" s="148"/>
      <c r="H105" s="149"/>
      <c r="I105" s="150"/>
      <c r="J105" s="154">
        <f>SUM(J100:J103)</f>
        <v>14089</v>
      </c>
      <c r="K105" s="372" t="s">
        <v>338</v>
      </c>
      <c r="L105" s="66">
        <f>IF(J$301=0,0,100*J105/J$301)</f>
        <v>33.068148174783275</v>
      </c>
      <c r="M105" s="155"/>
    </row>
    <row r="106" spans="2:12" ht="10.5" customHeight="1">
      <c r="B106" s="94"/>
      <c r="C106" s="146"/>
      <c r="D106" s="131"/>
      <c r="E106" s="116" t="s">
        <v>438</v>
      </c>
      <c r="F106" s="96"/>
      <c r="G106" s="85" t="s">
        <v>341</v>
      </c>
      <c r="H106" s="110"/>
      <c r="I106" s="104"/>
      <c r="J106" s="99">
        <f aca="true" t="shared" si="12" ref="J106:J114">I106*H106</f>
        <v>0</v>
      </c>
      <c r="K106" s="358">
        <f aca="true" t="shared" si="13" ref="K106:K114">IF(J$116=0,0,100*J106/J$116)</f>
        <v>0</v>
      </c>
      <c r="L106" s="74"/>
    </row>
    <row r="107" spans="2:12" ht="10.5" customHeight="1">
      <c r="B107" s="156"/>
      <c r="C107" s="146"/>
      <c r="D107" s="131"/>
      <c r="E107" s="116" t="s">
        <v>439</v>
      </c>
      <c r="F107" s="96"/>
      <c r="G107" s="85" t="s">
        <v>341</v>
      </c>
      <c r="H107" s="110"/>
      <c r="I107" s="104"/>
      <c r="J107" s="99">
        <f t="shared" si="12"/>
        <v>0</v>
      </c>
      <c r="K107" s="358">
        <f t="shared" si="13"/>
        <v>0</v>
      </c>
      <c r="L107" s="74"/>
    </row>
    <row r="108" spans="2:12" ht="10.5" customHeight="1">
      <c r="B108" s="75"/>
      <c r="C108" s="146"/>
      <c r="D108" s="131"/>
      <c r="E108" s="116" t="s">
        <v>440</v>
      </c>
      <c r="F108" s="96"/>
      <c r="G108" s="85" t="s">
        <v>341</v>
      </c>
      <c r="H108" s="110"/>
      <c r="I108" s="104"/>
      <c r="J108" s="99">
        <f t="shared" si="12"/>
        <v>0</v>
      </c>
      <c r="K108" s="358">
        <f t="shared" si="13"/>
        <v>0</v>
      </c>
      <c r="L108" s="74"/>
    </row>
    <row r="109" spans="2:12" ht="10.5" customHeight="1">
      <c r="B109" s="75"/>
      <c r="C109" s="105" t="s">
        <v>441</v>
      </c>
      <c r="D109" s="117"/>
      <c r="E109" s="116" t="s">
        <v>442</v>
      </c>
      <c r="F109" s="96"/>
      <c r="G109" s="85" t="s">
        <v>341</v>
      </c>
      <c r="H109" s="110"/>
      <c r="I109" s="104"/>
      <c r="J109" s="99">
        <f t="shared" si="12"/>
        <v>0</v>
      </c>
      <c r="K109" s="358">
        <f t="shared" si="13"/>
        <v>0</v>
      </c>
      <c r="L109" s="74"/>
    </row>
    <row r="110" spans="2:12" ht="10.5" customHeight="1">
      <c r="B110" s="75"/>
      <c r="C110" s="105"/>
      <c r="D110" s="117" t="s">
        <v>443</v>
      </c>
      <c r="E110" s="116" t="s">
        <v>444</v>
      </c>
      <c r="F110" s="96"/>
      <c r="G110" s="85" t="s">
        <v>341</v>
      </c>
      <c r="H110" s="110"/>
      <c r="I110" s="104"/>
      <c r="J110" s="99">
        <f t="shared" si="12"/>
        <v>0</v>
      </c>
      <c r="K110" s="358">
        <f t="shared" si="13"/>
        <v>0</v>
      </c>
      <c r="L110" s="74"/>
    </row>
    <row r="111" spans="2:12" ht="10.5" customHeight="1">
      <c r="B111" s="75" t="s">
        <v>445</v>
      </c>
      <c r="C111" s="105"/>
      <c r="D111" s="118"/>
      <c r="E111" s="116" t="s">
        <v>446</v>
      </c>
      <c r="F111" s="96"/>
      <c r="G111" s="85" t="s">
        <v>341</v>
      </c>
      <c r="H111" s="110"/>
      <c r="I111" s="104"/>
      <c r="J111" s="99">
        <f t="shared" si="12"/>
        <v>0</v>
      </c>
      <c r="K111" s="358">
        <f t="shared" si="13"/>
        <v>0</v>
      </c>
      <c r="L111" s="74"/>
    </row>
    <row r="112" spans="2:12" ht="10.5" customHeight="1">
      <c r="B112" s="75" t="s">
        <v>447</v>
      </c>
      <c r="C112" s="105"/>
      <c r="D112" s="118"/>
      <c r="E112" s="116" t="s">
        <v>448</v>
      </c>
      <c r="F112" s="96"/>
      <c r="G112" s="85" t="s">
        <v>341</v>
      </c>
      <c r="H112" s="110"/>
      <c r="I112" s="104"/>
      <c r="J112" s="99">
        <f t="shared" si="12"/>
        <v>0</v>
      </c>
      <c r="K112" s="358">
        <f t="shared" si="13"/>
        <v>0</v>
      </c>
      <c r="L112" s="74"/>
    </row>
    <row r="113" spans="2:12" ht="10.5" customHeight="1">
      <c r="B113" s="75" t="s">
        <v>327</v>
      </c>
      <c r="C113" s="105"/>
      <c r="D113" s="118"/>
      <c r="E113" s="116" t="s">
        <v>449</v>
      </c>
      <c r="F113" s="96"/>
      <c r="G113" s="85" t="s">
        <v>341</v>
      </c>
      <c r="H113" s="110"/>
      <c r="I113" s="104"/>
      <c r="J113" s="99">
        <f t="shared" si="12"/>
        <v>0</v>
      </c>
      <c r="K113" s="358">
        <f t="shared" si="13"/>
        <v>0</v>
      </c>
      <c r="L113" s="74"/>
    </row>
    <row r="114" spans="2:12" ht="10.5" customHeight="1">
      <c r="B114" s="75" t="s">
        <v>450</v>
      </c>
      <c r="C114" s="157"/>
      <c r="D114" s="131"/>
      <c r="E114" s="121" t="s">
        <v>451</v>
      </c>
      <c r="F114" s="96"/>
      <c r="G114" s="103"/>
      <c r="H114" s="110"/>
      <c r="I114" s="104"/>
      <c r="J114" s="99">
        <f t="shared" si="12"/>
        <v>0</v>
      </c>
      <c r="K114" s="358">
        <f t="shared" si="13"/>
        <v>0</v>
      </c>
      <c r="L114" s="74"/>
    </row>
    <row r="115" spans="2:12" ht="10.5" customHeight="1">
      <c r="B115" s="75" t="s">
        <v>452</v>
      </c>
      <c r="C115" s="105"/>
      <c r="D115" s="117"/>
      <c r="E115" s="122" t="s">
        <v>382</v>
      </c>
      <c r="F115" s="55"/>
      <c r="G115" s="88"/>
      <c r="H115" s="89"/>
      <c r="I115" s="90"/>
      <c r="J115" s="91"/>
      <c r="K115" s="357"/>
      <c r="L115" s="92"/>
    </row>
    <row r="116" spans="2:12" ht="10.5" customHeight="1">
      <c r="B116" s="156"/>
      <c r="C116" s="113"/>
      <c r="D116" s="123"/>
      <c r="E116" s="124"/>
      <c r="F116" s="62"/>
      <c r="G116" s="88"/>
      <c r="H116" s="89"/>
      <c r="I116" s="90"/>
      <c r="J116" s="140">
        <f>SUM(J106:J114)</f>
        <v>0</v>
      </c>
      <c r="K116" s="372" t="s">
        <v>338</v>
      </c>
      <c r="L116" s="66">
        <f>IF(J$301=0,0,100*J116/J$301)</f>
        <v>0</v>
      </c>
    </row>
    <row r="117" spans="2:12" ht="10.5" customHeight="1">
      <c r="B117" s="156"/>
      <c r="C117" s="68"/>
      <c r="D117" s="69"/>
      <c r="E117" s="95" t="s">
        <v>453</v>
      </c>
      <c r="F117" s="96"/>
      <c r="G117" s="85" t="s">
        <v>341</v>
      </c>
      <c r="H117" s="110"/>
      <c r="I117" s="104"/>
      <c r="J117" s="99">
        <f>H117*I117</f>
        <v>0</v>
      </c>
      <c r="K117" s="358">
        <f>IF(J$122=0,0,100*J117/J$122)</f>
        <v>0</v>
      </c>
      <c r="L117" s="158"/>
    </row>
    <row r="118" spans="2:12" ht="10.5" customHeight="1">
      <c r="B118" s="156"/>
      <c r="C118" s="146"/>
      <c r="D118" s="159"/>
      <c r="E118" s="124" t="s">
        <v>454</v>
      </c>
      <c r="F118" s="62"/>
      <c r="G118" s="85" t="s">
        <v>341</v>
      </c>
      <c r="H118" s="110"/>
      <c r="I118" s="104"/>
      <c r="J118" s="99">
        <f>H118*I118</f>
        <v>0</v>
      </c>
      <c r="K118" s="358">
        <f>IF(J$122=0,0,100*J118/J$122)</f>
        <v>0</v>
      </c>
      <c r="L118" s="160"/>
    </row>
    <row r="119" spans="2:12" ht="10.5" customHeight="1">
      <c r="B119" s="75"/>
      <c r="C119" s="105" t="s">
        <v>455</v>
      </c>
      <c r="D119" s="159"/>
      <c r="E119" s="161" t="s">
        <v>456</v>
      </c>
      <c r="F119" s="62"/>
      <c r="G119" s="103"/>
      <c r="H119" s="110"/>
      <c r="I119" s="104"/>
      <c r="J119" s="99">
        <f>H119*I119</f>
        <v>0</v>
      </c>
      <c r="K119" s="358">
        <f>IF(J$122=0,0,100*J119/J$122)</f>
        <v>0</v>
      </c>
      <c r="L119" s="160"/>
    </row>
    <row r="120" spans="2:12" ht="10.5" customHeight="1">
      <c r="B120" s="75"/>
      <c r="C120" s="105"/>
      <c r="D120" s="81"/>
      <c r="E120" s="161"/>
      <c r="F120" s="62"/>
      <c r="G120" s="103"/>
      <c r="H120" s="110"/>
      <c r="I120" s="104"/>
      <c r="J120" s="99">
        <f>H120*I120</f>
        <v>0</v>
      </c>
      <c r="K120" s="358">
        <f>IF(J$122=0,0,100*J120/J$122)</f>
        <v>0</v>
      </c>
      <c r="L120" s="162"/>
    </row>
    <row r="121" spans="2:12" ht="10.5" customHeight="1">
      <c r="B121" s="75"/>
      <c r="C121" s="105"/>
      <c r="D121" s="81"/>
      <c r="E121" s="122" t="s">
        <v>382</v>
      </c>
      <c r="F121" s="55"/>
      <c r="G121" s="88"/>
      <c r="H121" s="89"/>
      <c r="I121" s="90"/>
      <c r="J121" s="91"/>
      <c r="K121" s="357"/>
      <c r="L121" s="92"/>
    </row>
    <row r="122" spans="2:12" ht="10.5" customHeight="1">
      <c r="B122" s="75"/>
      <c r="C122" s="105"/>
      <c r="D122" s="81"/>
      <c r="E122" s="124"/>
      <c r="F122" s="62"/>
      <c r="G122" s="88"/>
      <c r="H122" s="89"/>
      <c r="I122" s="90"/>
      <c r="J122" s="140">
        <f>SUM(J117:J120)</f>
        <v>0</v>
      </c>
      <c r="K122" s="372" t="s">
        <v>338</v>
      </c>
      <c r="L122" s="66">
        <f>IF(J$301=0,0,100*J122/J$301)</f>
        <v>0</v>
      </c>
    </row>
    <row r="123" spans="2:12" ht="10.5" customHeight="1">
      <c r="B123" s="75"/>
      <c r="C123" s="68" t="s">
        <v>337</v>
      </c>
      <c r="D123" s="53"/>
      <c r="E123" s="70"/>
      <c r="F123" s="55"/>
      <c r="G123" s="88"/>
      <c r="H123" s="89"/>
      <c r="I123" s="90"/>
      <c r="J123" s="91"/>
      <c r="K123" s="359"/>
      <c r="L123" s="74"/>
    </row>
    <row r="124" spans="2:12" ht="10.5" customHeight="1">
      <c r="B124" s="63"/>
      <c r="C124" s="113"/>
      <c r="D124" s="60"/>
      <c r="E124" s="61"/>
      <c r="F124" s="62"/>
      <c r="G124" s="136"/>
      <c r="H124" s="137"/>
      <c r="I124" s="138"/>
      <c r="J124" s="93">
        <f>J122+J116+J105</f>
        <v>14089</v>
      </c>
      <c r="K124" s="362"/>
      <c r="L124" s="147"/>
    </row>
    <row r="125" spans="2:12" ht="10.5" customHeight="1">
      <c r="B125" s="67" t="s">
        <v>457</v>
      </c>
      <c r="C125" s="114"/>
      <c r="D125" s="115"/>
      <c r="E125" s="116" t="s">
        <v>458</v>
      </c>
      <c r="F125" s="96"/>
      <c r="G125" s="85" t="s">
        <v>341</v>
      </c>
      <c r="H125" s="110">
        <v>26</v>
      </c>
      <c r="I125" s="104">
        <v>3.5</v>
      </c>
      <c r="J125" s="99">
        <f aca="true" t="shared" si="14" ref="J125:J131">I125*H125</f>
        <v>91</v>
      </c>
      <c r="K125" s="363">
        <f aca="true" t="shared" si="15" ref="K125:K131">IF(J$133=0,0,100*J125/J$133)</f>
        <v>14.546035805626598</v>
      </c>
      <c r="L125" s="74"/>
    </row>
    <row r="126" spans="2:12" ht="10.5" customHeight="1">
      <c r="B126" s="75"/>
      <c r="C126" s="105"/>
      <c r="D126" s="117"/>
      <c r="E126" s="116" t="s">
        <v>459</v>
      </c>
      <c r="F126" s="96"/>
      <c r="G126" s="85" t="s">
        <v>341</v>
      </c>
      <c r="H126" s="110">
        <v>33</v>
      </c>
      <c r="I126" s="104">
        <v>9</v>
      </c>
      <c r="J126" s="99">
        <f t="shared" si="14"/>
        <v>297</v>
      </c>
      <c r="K126" s="358">
        <f t="shared" si="15"/>
        <v>47.47442455242967</v>
      </c>
      <c r="L126" s="74"/>
    </row>
    <row r="127" spans="2:12" ht="10.5" customHeight="1">
      <c r="B127" s="75"/>
      <c r="C127" s="80" t="s">
        <v>460</v>
      </c>
      <c r="D127" s="163" t="s">
        <v>461</v>
      </c>
      <c r="E127" s="116" t="s">
        <v>462</v>
      </c>
      <c r="F127" s="96"/>
      <c r="G127" s="85" t="s">
        <v>341</v>
      </c>
      <c r="H127" s="110">
        <v>33</v>
      </c>
      <c r="I127" s="104">
        <v>7.2</v>
      </c>
      <c r="J127" s="99">
        <f t="shared" si="14"/>
        <v>237.6</v>
      </c>
      <c r="K127" s="358">
        <f t="shared" si="15"/>
        <v>37.97953964194373</v>
      </c>
      <c r="L127" s="74"/>
    </row>
    <row r="128" spans="2:12" ht="10.5" customHeight="1">
      <c r="B128" s="75" t="s">
        <v>463</v>
      </c>
      <c r="C128" s="105"/>
      <c r="D128" s="163" t="s">
        <v>464</v>
      </c>
      <c r="E128" s="116" t="s">
        <v>465</v>
      </c>
      <c r="F128" s="96"/>
      <c r="G128" s="85" t="s">
        <v>341</v>
      </c>
      <c r="H128" s="110"/>
      <c r="I128" s="104"/>
      <c r="J128" s="99">
        <f t="shared" si="14"/>
        <v>0</v>
      </c>
      <c r="K128" s="358">
        <f t="shared" si="15"/>
        <v>0</v>
      </c>
      <c r="L128" s="74"/>
    </row>
    <row r="129" spans="2:12" ht="10.5" customHeight="1">
      <c r="B129" s="75" t="s">
        <v>466</v>
      </c>
      <c r="C129" s="105"/>
      <c r="D129" s="117"/>
      <c r="E129" s="116" t="s">
        <v>467</v>
      </c>
      <c r="F129" s="96"/>
      <c r="G129" s="85" t="s">
        <v>341</v>
      </c>
      <c r="H129" s="110"/>
      <c r="I129" s="104"/>
      <c r="J129" s="99">
        <f t="shared" si="14"/>
        <v>0</v>
      </c>
      <c r="K129" s="358">
        <f t="shared" si="15"/>
        <v>0</v>
      </c>
      <c r="L129" s="74"/>
    </row>
    <row r="130" spans="2:12" ht="10.5" customHeight="1">
      <c r="B130" s="75" t="s">
        <v>468</v>
      </c>
      <c r="C130" s="157"/>
      <c r="D130" s="131"/>
      <c r="E130" s="116" t="s">
        <v>469</v>
      </c>
      <c r="F130" s="96"/>
      <c r="G130" s="85" t="s">
        <v>341</v>
      </c>
      <c r="H130" s="110"/>
      <c r="I130" s="104"/>
      <c r="J130" s="99">
        <f t="shared" si="14"/>
        <v>0</v>
      </c>
      <c r="K130" s="358">
        <f t="shared" si="15"/>
        <v>0</v>
      </c>
      <c r="L130" s="74"/>
    </row>
    <row r="131" spans="2:12" ht="10.5" customHeight="1">
      <c r="B131" s="100"/>
      <c r="C131" s="157"/>
      <c r="D131" s="131"/>
      <c r="E131" s="121" t="s">
        <v>470</v>
      </c>
      <c r="F131" s="96"/>
      <c r="G131" s="103"/>
      <c r="H131" s="110"/>
      <c r="I131" s="104"/>
      <c r="J131" s="99">
        <f t="shared" si="14"/>
        <v>0</v>
      </c>
      <c r="K131" s="358">
        <f t="shared" si="15"/>
        <v>0</v>
      </c>
      <c r="L131" s="74"/>
    </row>
    <row r="132" spans="2:12" ht="10.5" customHeight="1">
      <c r="B132" s="75"/>
      <c r="C132" s="105"/>
      <c r="D132" s="117"/>
      <c r="E132" s="122" t="s">
        <v>382</v>
      </c>
      <c r="F132" s="55"/>
      <c r="G132" s="88"/>
      <c r="H132" s="89"/>
      <c r="I132" s="90"/>
      <c r="J132" s="91"/>
      <c r="K132" s="357"/>
      <c r="L132" s="92"/>
    </row>
    <row r="133" spans="2:12" ht="10.5" customHeight="1">
      <c r="B133" s="63"/>
      <c r="C133" s="113"/>
      <c r="D133" s="123"/>
      <c r="E133" s="124"/>
      <c r="F133" s="62"/>
      <c r="G133" s="136"/>
      <c r="H133" s="137"/>
      <c r="I133" s="138"/>
      <c r="J133" s="140">
        <f>SUM(J125:J131)</f>
        <v>625.6</v>
      </c>
      <c r="K133" s="372" t="s">
        <v>338</v>
      </c>
      <c r="L133" s="66">
        <f>IF(J$301=0,0,100*J133/J$301)</f>
        <v>1.4683393781066374</v>
      </c>
    </row>
    <row r="134" spans="2:12" ht="10.5" customHeight="1">
      <c r="B134" s="594">
        <v>6</v>
      </c>
      <c r="C134" s="105"/>
      <c r="D134" s="117"/>
      <c r="E134" s="124" t="s">
        <v>471</v>
      </c>
      <c r="F134" s="62"/>
      <c r="G134" s="164" t="s">
        <v>341</v>
      </c>
      <c r="H134" s="97">
        <v>20</v>
      </c>
      <c r="I134" s="98">
        <v>18</v>
      </c>
      <c r="J134" s="99">
        <f aca="true" t="shared" si="16" ref="J134:J139">I134*H134</f>
        <v>360</v>
      </c>
      <c r="K134" s="358">
        <f aca="true" t="shared" si="17" ref="K134:K139">IF(J$141=0,0,100*J134/J$141)</f>
        <v>62.32686980609418</v>
      </c>
      <c r="L134" s="165"/>
    </row>
    <row r="135" spans="2:12" ht="10.5" customHeight="1">
      <c r="B135" s="100"/>
      <c r="C135" s="105"/>
      <c r="D135" s="117"/>
      <c r="E135" s="124" t="s">
        <v>472</v>
      </c>
      <c r="F135" s="62"/>
      <c r="G135" s="164" t="s">
        <v>341</v>
      </c>
      <c r="H135" s="97">
        <v>8</v>
      </c>
      <c r="I135" s="98">
        <v>23.15</v>
      </c>
      <c r="J135" s="99">
        <f t="shared" si="16"/>
        <v>185.2</v>
      </c>
      <c r="K135" s="358">
        <f t="shared" si="17"/>
        <v>32.06371191135734</v>
      </c>
      <c r="L135" s="165"/>
    </row>
    <row r="136" spans="2:12" ht="10.5" customHeight="1">
      <c r="B136" s="75"/>
      <c r="C136" s="105" t="s">
        <v>473</v>
      </c>
      <c r="D136" s="117" t="s">
        <v>474</v>
      </c>
      <c r="E136" s="124" t="s">
        <v>475</v>
      </c>
      <c r="F136" s="62"/>
      <c r="G136" s="164" t="s">
        <v>341</v>
      </c>
      <c r="H136" s="97"/>
      <c r="I136" s="98"/>
      <c r="J136" s="99">
        <f t="shared" si="16"/>
        <v>0</v>
      </c>
      <c r="K136" s="358">
        <f t="shared" si="17"/>
        <v>0</v>
      </c>
      <c r="L136" s="165"/>
    </row>
    <row r="137" spans="2:12" ht="10.5" customHeight="1">
      <c r="B137" s="75"/>
      <c r="C137" s="105"/>
      <c r="D137" s="117"/>
      <c r="E137" s="124" t="s">
        <v>476</v>
      </c>
      <c r="F137" s="62"/>
      <c r="G137" s="164" t="s">
        <v>411</v>
      </c>
      <c r="H137" s="97"/>
      <c r="I137" s="98"/>
      <c r="J137" s="99">
        <f t="shared" si="16"/>
        <v>0</v>
      </c>
      <c r="K137" s="358">
        <f t="shared" si="17"/>
        <v>0</v>
      </c>
      <c r="L137" s="165"/>
    </row>
    <row r="138" spans="2:12" ht="10.5" customHeight="1">
      <c r="B138" s="75"/>
      <c r="C138" s="105"/>
      <c r="D138" s="117"/>
      <c r="E138" s="124" t="s">
        <v>477</v>
      </c>
      <c r="F138" s="62"/>
      <c r="G138" s="164" t="s">
        <v>341</v>
      </c>
      <c r="H138" s="97">
        <v>18</v>
      </c>
      <c r="I138" s="98">
        <v>1.8</v>
      </c>
      <c r="J138" s="99">
        <f t="shared" si="16"/>
        <v>32.4</v>
      </c>
      <c r="K138" s="358">
        <f t="shared" si="17"/>
        <v>5.609418282548476</v>
      </c>
      <c r="L138" s="165"/>
    </row>
    <row r="139" spans="2:12" ht="10.5" customHeight="1">
      <c r="B139" s="100"/>
      <c r="C139" s="105"/>
      <c r="D139" s="117"/>
      <c r="E139" s="161" t="s">
        <v>478</v>
      </c>
      <c r="F139" s="62"/>
      <c r="G139" s="166"/>
      <c r="H139" s="97"/>
      <c r="I139" s="98"/>
      <c r="J139" s="99">
        <f t="shared" si="16"/>
        <v>0</v>
      </c>
      <c r="K139" s="358">
        <f t="shared" si="17"/>
        <v>0</v>
      </c>
      <c r="L139" s="167"/>
    </row>
    <row r="140" spans="2:12" ht="10.5" customHeight="1">
      <c r="B140" s="100"/>
      <c r="C140" s="105"/>
      <c r="D140" s="117"/>
      <c r="E140" s="122" t="s">
        <v>382</v>
      </c>
      <c r="F140" s="55"/>
      <c r="G140" s="88"/>
      <c r="H140" s="89"/>
      <c r="I140" s="90"/>
      <c r="J140" s="168"/>
      <c r="K140" s="364"/>
      <c r="L140" s="169"/>
    </row>
    <row r="141" spans="2:12" ht="10.5" customHeight="1">
      <c r="B141" s="100"/>
      <c r="C141" s="105"/>
      <c r="D141" s="117"/>
      <c r="E141" s="124"/>
      <c r="F141" s="62"/>
      <c r="G141" s="88"/>
      <c r="H141" s="89"/>
      <c r="I141" s="90"/>
      <c r="J141" s="140">
        <f>SUM(J134:J139)</f>
        <v>577.6</v>
      </c>
      <c r="K141" s="372" t="s">
        <v>338</v>
      </c>
      <c r="L141" s="66">
        <f>IF(J$301=0,0,100*J141/J$301)</f>
        <v>1.3556790677659747</v>
      </c>
    </row>
    <row r="142" spans="2:12" ht="10.5" customHeight="1">
      <c r="B142" s="170"/>
      <c r="C142" s="114"/>
      <c r="D142" s="115"/>
      <c r="E142" s="116" t="s">
        <v>479</v>
      </c>
      <c r="F142" s="96"/>
      <c r="G142" s="85" t="s">
        <v>341</v>
      </c>
      <c r="H142" s="110">
        <v>60</v>
      </c>
      <c r="I142" s="104">
        <v>3.5</v>
      </c>
      <c r="J142" s="99">
        <f aca="true" t="shared" si="18" ref="J142:J147">I142*H142</f>
        <v>210</v>
      </c>
      <c r="K142" s="358">
        <f aca="true" t="shared" si="19" ref="K142:K147">IF(J$149=0,0,100*J142/J$149)</f>
        <v>16.129032258064516</v>
      </c>
      <c r="L142" s="74"/>
    </row>
    <row r="143" spans="2:12" ht="10.5" customHeight="1">
      <c r="B143" s="100"/>
      <c r="C143" s="105"/>
      <c r="D143" s="117"/>
      <c r="E143" s="116" t="s">
        <v>480</v>
      </c>
      <c r="F143" s="96"/>
      <c r="G143" s="85" t="s">
        <v>341</v>
      </c>
      <c r="H143" s="110">
        <v>60</v>
      </c>
      <c r="I143" s="104">
        <v>11</v>
      </c>
      <c r="J143" s="99">
        <f t="shared" si="18"/>
        <v>660</v>
      </c>
      <c r="K143" s="358">
        <f t="shared" si="19"/>
        <v>50.69124423963134</v>
      </c>
      <c r="L143" s="74"/>
    </row>
    <row r="144" spans="2:12" ht="10.5" customHeight="1">
      <c r="B144" s="75" t="s">
        <v>463</v>
      </c>
      <c r="C144" s="80" t="s">
        <v>481</v>
      </c>
      <c r="D144" s="163" t="s">
        <v>461</v>
      </c>
      <c r="E144" s="116" t="s">
        <v>482</v>
      </c>
      <c r="F144" s="96"/>
      <c r="G144" s="85" t="s">
        <v>341</v>
      </c>
      <c r="H144" s="110">
        <v>60</v>
      </c>
      <c r="I144" s="104">
        <v>7.2</v>
      </c>
      <c r="J144" s="99">
        <f t="shared" si="18"/>
        <v>432</v>
      </c>
      <c r="K144" s="358">
        <f t="shared" si="19"/>
        <v>33.17972350230415</v>
      </c>
      <c r="L144" s="74"/>
    </row>
    <row r="145" spans="2:12" ht="10.5" customHeight="1">
      <c r="B145" s="75" t="s">
        <v>466</v>
      </c>
      <c r="C145" s="105"/>
      <c r="D145" s="163" t="s">
        <v>483</v>
      </c>
      <c r="E145" s="116" t="s">
        <v>484</v>
      </c>
      <c r="F145" s="96"/>
      <c r="G145" s="85" t="s">
        <v>341</v>
      </c>
      <c r="H145" s="110"/>
      <c r="I145" s="104"/>
      <c r="J145" s="99">
        <f>I145*H145</f>
        <v>0</v>
      </c>
      <c r="K145" s="358">
        <f t="shared" si="19"/>
        <v>0</v>
      </c>
      <c r="L145" s="74"/>
    </row>
    <row r="146" spans="2:12" ht="10.5" customHeight="1">
      <c r="B146" s="75" t="s">
        <v>468</v>
      </c>
      <c r="C146" s="105"/>
      <c r="D146" s="117"/>
      <c r="E146" s="116" t="s">
        <v>485</v>
      </c>
      <c r="F146" s="96"/>
      <c r="G146" s="85" t="s">
        <v>341</v>
      </c>
      <c r="H146" s="110"/>
      <c r="I146" s="104"/>
      <c r="J146" s="99">
        <f t="shared" si="18"/>
        <v>0</v>
      </c>
      <c r="K146" s="358">
        <f t="shared" si="19"/>
        <v>0</v>
      </c>
      <c r="L146" s="74"/>
    </row>
    <row r="147" spans="2:12" ht="10.5" customHeight="1">
      <c r="B147" s="100"/>
      <c r="C147" s="105"/>
      <c r="D147" s="117"/>
      <c r="E147" s="102" t="s">
        <v>486</v>
      </c>
      <c r="F147" s="96"/>
      <c r="G147" s="103"/>
      <c r="H147" s="110"/>
      <c r="I147" s="104"/>
      <c r="J147" s="99">
        <f t="shared" si="18"/>
        <v>0</v>
      </c>
      <c r="K147" s="358">
        <f t="shared" si="19"/>
        <v>0</v>
      </c>
      <c r="L147" s="74"/>
    </row>
    <row r="148" spans="2:12" ht="10.5" customHeight="1">
      <c r="B148" s="75"/>
      <c r="C148" s="105"/>
      <c r="D148" s="117"/>
      <c r="E148" s="122" t="s">
        <v>382</v>
      </c>
      <c r="F148" s="55"/>
      <c r="G148" s="88"/>
      <c r="H148" s="89"/>
      <c r="I148" s="90"/>
      <c r="J148" s="91"/>
      <c r="K148" s="357"/>
      <c r="L148" s="92"/>
    </row>
    <row r="149" spans="2:12" ht="10.5" customHeight="1">
      <c r="B149" s="75" t="s">
        <v>487</v>
      </c>
      <c r="C149" s="113"/>
      <c r="D149" s="123"/>
      <c r="E149" s="124"/>
      <c r="F149" s="62"/>
      <c r="G149" s="136"/>
      <c r="H149" s="137"/>
      <c r="I149" s="138"/>
      <c r="J149" s="140">
        <f>SUM(J142:J147)</f>
        <v>1302</v>
      </c>
      <c r="K149" s="372" t="s">
        <v>338</v>
      </c>
      <c r="L149" s="66">
        <f>IF(J$301=0,0,100*J149/J$301)</f>
        <v>3.0559109179904764</v>
      </c>
    </row>
    <row r="150" spans="2:12" ht="10.5" customHeight="1">
      <c r="B150" s="75" t="s">
        <v>488</v>
      </c>
      <c r="C150" s="114"/>
      <c r="D150" s="115"/>
      <c r="E150" s="116" t="s">
        <v>489</v>
      </c>
      <c r="F150" s="96"/>
      <c r="G150" s="85" t="s">
        <v>341</v>
      </c>
      <c r="H150" s="110"/>
      <c r="I150" s="104"/>
      <c r="J150" s="99">
        <f>I150*H150</f>
        <v>0</v>
      </c>
      <c r="K150" s="358">
        <f>IF(J$155=0,0,100*J150/J$155)</f>
        <v>0</v>
      </c>
      <c r="L150" s="74"/>
    </row>
    <row r="151" spans="2:12" ht="10.5" customHeight="1">
      <c r="B151" s="75" t="s">
        <v>468</v>
      </c>
      <c r="C151" s="105"/>
      <c r="D151" s="117"/>
      <c r="E151" s="116" t="s">
        <v>490</v>
      </c>
      <c r="F151" s="96"/>
      <c r="G151" s="85" t="s">
        <v>341</v>
      </c>
      <c r="H151" s="110"/>
      <c r="I151" s="104"/>
      <c r="J151" s="99">
        <f>I151*H151</f>
        <v>0</v>
      </c>
      <c r="K151" s="358">
        <f>IF(J$155=0,0,100*J151/J$155)</f>
        <v>0</v>
      </c>
      <c r="L151" s="74"/>
    </row>
    <row r="152" spans="2:12" ht="10.5" customHeight="1">
      <c r="B152" s="75"/>
      <c r="C152" s="80" t="s">
        <v>491</v>
      </c>
      <c r="D152" s="163" t="s">
        <v>492</v>
      </c>
      <c r="E152" s="116" t="s">
        <v>493</v>
      </c>
      <c r="F152" s="96"/>
      <c r="G152" s="85" t="s">
        <v>341</v>
      </c>
      <c r="H152" s="110"/>
      <c r="I152" s="104"/>
      <c r="J152" s="99">
        <f>I152*H152</f>
        <v>0</v>
      </c>
      <c r="K152" s="358">
        <f>IF(J$155=0,0,100*J152/J$155)</f>
        <v>0</v>
      </c>
      <c r="L152" s="74"/>
    </row>
    <row r="153" spans="2:12" ht="10.5" customHeight="1">
      <c r="B153" s="75" t="s">
        <v>494</v>
      </c>
      <c r="C153" s="105"/>
      <c r="D153" s="117"/>
      <c r="E153" s="102" t="s">
        <v>495</v>
      </c>
      <c r="F153" s="96"/>
      <c r="G153" s="103" t="s">
        <v>341</v>
      </c>
      <c r="H153" s="110">
        <v>120</v>
      </c>
      <c r="I153" s="104">
        <v>22.8</v>
      </c>
      <c r="J153" s="99">
        <f>I153*H153</f>
        <v>2736</v>
      </c>
      <c r="K153" s="358">
        <f>IF(J$155=0,0,100*J153/J$155)</f>
        <v>100</v>
      </c>
      <c r="L153" s="74"/>
    </row>
    <row r="154" spans="2:12" ht="10.5" customHeight="1">
      <c r="B154" s="75" t="s">
        <v>496</v>
      </c>
      <c r="C154" s="105"/>
      <c r="D154" s="117"/>
      <c r="E154" s="122" t="s">
        <v>382</v>
      </c>
      <c r="F154" s="55"/>
      <c r="G154" s="88"/>
      <c r="H154" s="89"/>
      <c r="I154" s="90"/>
      <c r="J154" s="91"/>
      <c r="K154" s="357"/>
      <c r="L154" s="92"/>
    </row>
    <row r="155" spans="2:12" ht="10.5" customHeight="1">
      <c r="B155" s="75" t="s">
        <v>497</v>
      </c>
      <c r="C155" s="113"/>
      <c r="D155" s="123"/>
      <c r="E155" s="124"/>
      <c r="F155" s="62"/>
      <c r="G155" s="88"/>
      <c r="H155" s="89"/>
      <c r="I155" s="90"/>
      <c r="J155" s="140">
        <f>SUM(J150:J153)</f>
        <v>2736</v>
      </c>
      <c r="K155" s="372" t="s">
        <v>338</v>
      </c>
      <c r="L155" s="66">
        <f>IF(J$301=0,0,100*J155/J$301)</f>
        <v>6.421637689417775</v>
      </c>
    </row>
    <row r="156" spans="2:12" ht="10.5" customHeight="1">
      <c r="B156" s="75"/>
      <c r="C156" s="114"/>
      <c r="D156" s="115"/>
      <c r="E156" s="116" t="s">
        <v>498</v>
      </c>
      <c r="F156" s="96"/>
      <c r="G156" s="85" t="s">
        <v>341</v>
      </c>
      <c r="H156" s="110">
        <v>237.33</v>
      </c>
      <c r="I156" s="104">
        <v>15.8</v>
      </c>
      <c r="J156" s="99">
        <f aca="true" t="shared" si="20" ref="J156:J169">I156*H156</f>
        <v>3749.8140000000003</v>
      </c>
      <c r="K156" s="358">
        <f aca="true" t="shared" si="21" ref="K156:K169">IF(J$171=0,0,100*J156/J$171)</f>
        <v>92.85018140111188</v>
      </c>
      <c r="L156" s="74"/>
    </row>
    <row r="157" spans="2:12" ht="10.5" customHeight="1">
      <c r="B157" s="75" t="s">
        <v>327</v>
      </c>
      <c r="C157" s="105"/>
      <c r="D157" s="117"/>
      <c r="E157" s="116" t="s">
        <v>499</v>
      </c>
      <c r="F157" s="96"/>
      <c r="G157" s="85" t="s">
        <v>341</v>
      </c>
      <c r="H157" s="110"/>
      <c r="I157" s="104"/>
      <c r="J157" s="99">
        <f t="shared" si="20"/>
        <v>0</v>
      </c>
      <c r="K157" s="358">
        <f t="shared" si="21"/>
        <v>0</v>
      </c>
      <c r="L157" s="74"/>
    </row>
    <row r="158" spans="2:12" ht="10.5" customHeight="1">
      <c r="B158" s="75"/>
      <c r="C158" s="105"/>
      <c r="D158" s="117"/>
      <c r="E158" s="116" t="s">
        <v>500</v>
      </c>
      <c r="F158" s="96"/>
      <c r="G158" s="85" t="s">
        <v>341</v>
      </c>
      <c r="H158" s="110"/>
      <c r="I158" s="104"/>
      <c r="J158" s="99">
        <f t="shared" si="20"/>
        <v>0</v>
      </c>
      <c r="K158" s="358">
        <f t="shared" si="21"/>
        <v>0</v>
      </c>
      <c r="L158" s="74"/>
    </row>
    <row r="159" spans="2:12" ht="10.5" customHeight="1">
      <c r="B159" s="75" t="s">
        <v>501</v>
      </c>
      <c r="C159" s="105"/>
      <c r="D159" s="117"/>
      <c r="E159" s="116" t="s">
        <v>502</v>
      </c>
      <c r="F159" s="96"/>
      <c r="G159" s="85" t="s">
        <v>341</v>
      </c>
      <c r="H159" s="110"/>
      <c r="I159" s="104"/>
      <c r="J159" s="99">
        <f t="shared" si="20"/>
        <v>0</v>
      </c>
      <c r="K159" s="358">
        <f t="shared" si="21"/>
        <v>0</v>
      </c>
      <c r="L159" s="74"/>
    </row>
    <row r="160" spans="2:12" ht="10.5" customHeight="1">
      <c r="B160" s="75" t="s">
        <v>355</v>
      </c>
      <c r="C160" s="105"/>
      <c r="D160" s="117"/>
      <c r="E160" s="116" t="s">
        <v>503</v>
      </c>
      <c r="F160" s="96"/>
      <c r="G160" s="85" t="s">
        <v>341</v>
      </c>
      <c r="H160" s="110"/>
      <c r="I160" s="104"/>
      <c r="J160" s="99">
        <f t="shared" si="20"/>
        <v>0</v>
      </c>
      <c r="K160" s="358">
        <f t="shared" si="21"/>
        <v>0</v>
      </c>
      <c r="L160" s="74"/>
    </row>
    <row r="161" spans="2:12" ht="10.5" customHeight="1">
      <c r="B161" s="171"/>
      <c r="C161" s="105"/>
      <c r="D161" s="117"/>
      <c r="E161" s="116" t="s">
        <v>504</v>
      </c>
      <c r="F161" s="96"/>
      <c r="G161" s="85" t="s">
        <v>341</v>
      </c>
      <c r="H161" s="110"/>
      <c r="I161" s="104"/>
      <c r="J161" s="99">
        <f t="shared" si="20"/>
        <v>0</v>
      </c>
      <c r="K161" s="358">
        <f t="shared" si="21"/>
        <v>0</v>
      </c>
      <c r="L161" s="74"/>
    </row>
    <row r="162" spans="2:12" ht="10.5" customHeight="1">
      <c r="B162" s="171"/>
      <c r="C162" s="80" t="s">
        <v>505</v>
      </c>
      <c r="D162" s="163" t="s">
        <v>506</v>
      </c>
      <c r="E162" s="116" t="s">
        <v>507</v>
      </c>
      <c r="F162" s="96"/>
      <c r="G162" s="85" t="s">
        <v>341</v>
      </c>
      <c r="H162" s="110"/>
      <c r="I162" s="104"/>
      <c r="J162" s="99">
        <f t="shared" si="20"/>
        <v>0</v>
      </c>
      <c r="K162" s="358">
        <f t="shared" si="21"/>
        <v>0</v>
      </c>
      <c r="L162" s="74"/>
    </row>
    <row r="163" spans="2:12" ht="10.5" customHeight="1">
      <c r="B163" s="171"/>
      <c r="C163" s="105"/>
      <c r="D163" s="117"/>
      <c r="E163" s="116" t="s">
        <v>508</v>
      </c>
      <c r="F163" s="96"/>
      <c r="G163" s="85" t="s">
        <v>341</v>
      </c>
      <c r="H163" s="110">
        <v>11.55</v>
      </c>
      <c r="I163" s="104">
        <v>25</v>
      </c>
      <c r="J163" s="99">
        <f t="shared" si="20"/>
        <v>288.75</v>
      </c>
      <c r="K163" s="358">
        <f t="shared" si="21"/>
        <v>7.149818598888119</v>
      </c>
      <c r="L163" s="74"/>
    </row>
    <row r="164" spans="2:12" ht="10.5" customHeight="1">
      <c r="B164" s="171"/>
      <c r="C164" s="105"/>
      <c r="D164" s="117"/>
      <c r="E164" s="116" t="s">
        <v>509</v>
      </c>
      <c r="F164" s="96"/>
      <c r="G164" s="85" t="s">
        <v>341</v>
      </c>
      <c r="H164" s="110"/>
      <c r="I164" s="104"/>
      <c r="J164" s="99">
        <f t="shared" si="20"/>
        <v>0</v>
      </c>
      <c r="K164" s="358">
        <f t="shared" si="21"/>
        <v>0</v>
      </c>
      <c r="L164" s="74"/>
    </row>
    <row r="165" spans="2:12" ht="10.5" customHeight="1">
      <c r="B165" s="171"/>
      <c r="C165" s="105"/>
      <c r="D165" s="117"/>
      <c r="E165" s="116" t="s">
        <v>510</v>
      </c>
      <c r="F165" s="96"/>
      <c r="G165" s="85" t="s">
        <v>341</v>
      </c>
      <c r="H165" s="110"/>
      <c r="I165" s="104"/>
      <c r="J165" s="99">
        <f t="shared" si="20"/>
        <v>0</v>
      </c>
      <c r="K165" s="358">
        <f t="shared" si="21"/>
        <v>0</v>
      </c>
      <c r="L165" s="74"/>
    </row>
    <row r="166" spans="2:12" ht="10.5" customHeight="1">
      <c r="B166" s="171"/>
      <c r="C166" s="105"/>
      <c r="D166" s="117"/>
      <c r="E166" s="116" t="s">
        <v>511</v>
      </c>
      <c r="F166" s="96"/>
      <c r="G166" s="85" t="s">
        <v>341</v>
      </c>
      <c r="H166" s="110"/>
      <c r="I166" s="104"/>
      <c r="J166" s="99">
        <f t="shared" si="20"/>
        <v>0</v>
      </c>
      <c r="K166" s="358">
        <f t="shared" si="21"/>
        <v>0</v>
      </c>
      <c r="L166" s="74"/>
    </row>
    <row r="167" spans="2:12" ht="10.5" customHeight="1">
      <c r="B167" s="171"/>
      <c r="C167" s="105"/>
      <c r="D167" s="117"/>
      <c r="E167" s="116" t="s">
        <v>512</v>
      </c>
      <c r="F167" s="96"/>
      <c r="G167" s="85" t="s">
        <v>341</v>
      </c>
      <c r="H167" s="110"/>
      <c r="I167" s="104"/>
      <c r="J167" s="99">
        <f t="shared" si="20"/>
        <v>0</v>
      </c>
      <c r="K167" s="358">
        <f t="shared" si="21"/>
        <v>0</v>
      </c>
      <c r="L167" s="74"/>
    </row>
    <row r="168" spans="2:12" ht="10.5" customHeight="1">
      <c r="B168" s="171"/>
      <c r="C168" s="105"/>
      <c r="D168" s="117"/>
      <c r="E168" s="116" t="s">
        <v>513</v>
      </c>
      <c r="F168" s="96"/>
      <c r="G168" s="85" t="s">
        <v>341</v>
      </c>
      <c r="H168" s="110"/>
      <c r="I168" s="104"/>
      <c r="J168" s="99">
        <f t="shared" si="20"/>
        <v>0</v>
      </c>
      <c r="K168" s="358">
        <f t="shared" si="21"/>
        <v>0</v>
      </c>
      <c r="L168" s="74"/>
    </row>
    <row r="169" spans="2:12" ht="10.5" customHeight="1">
      <c r="B169" s="171"/>
      <c r="C169" s="105"/>
      <c r="D169" s="117"/>
      <c r="E169" s="121" t="s">
        <v>514</v>
      </c>
      <c r="F169" s="96"/>
      <c r="G169" s="103"/>
      <c r="H169" s="110"/>
      <c r="I169" s="104"/>
      <c r="J169" s="99">
        <f t="shared" si="20"/>
        <v>0</v>
      </c>
      <c r="K169" s="358">
        <f t="shared" si="21"/>
        <v>0</v>
      </c>
      <c r="L169" s="74"/>
    </row>
    <row r="170" spans="2:12" ht="10.5" customHeight="1">
      <c r="B170" s="171"/>
      <c r="C170" s="105"/>
      <c r="D170" s="117"/>
      <c r="E170" s="122" t="s">
        <v>382</v>
      </c>
      <c r="F170" s="55"/>
      <c r="G170" s="88"/>
      <c r="H170" s="89"/>
      <c r="I170" s="90"/>
      <c r="J170" s="91"/>
      <c r="K170" s="357"/>
      <c r="L170" s="92"/>
    </row>
    <row r="171" spans="2:12" ht="10.5" customHeight="1">
      <c r="B171" s="171"/>
      <c r="C171" s="113"/>
      <c r="D171" s="123"/>
      <c r="E171" s="124"/>
      <c r="F171" s="62"/>
      <c r="G171" s="88"/>
      <c r="H171" s="89"/>
      <c r="I171" s="90"/>
      <c r="J171" s="140">
        <f>SUM(J156:J169)</f>
        <v>4038.5640000000003</v>
      </c>
      <c r="K171" s="372" t="s">
        <v>338</v>
      </c>
      <c r="L171" s="66">
        <f>IF(J$301=0,0,100*J171/J$301)</f>
        <v>9.478872366054755</v>
      </c>
    </row>
    <row r="172" spans="2:12" ht="10.5" customHeight="1">
      <c r="B172" s="171"/>
      <c r="C172" s="114"/>
      <c r="D172" s="115"/>
      <c r="E172" s="116" t="s">
        <v>515</v>
      </c>
      <c r="F172" s="96"/>
      <c r="G172" s="85" t="s">
        <v>341</v>
      </c>
      <c r="H172" s="110"/>
      <c r="I172" s="104"/>
      <c r="J172" s="99">
        <f aca="true" t="shared" si="22" ref="J172:J178">I172*H172</f>
        <v>0</v>
      </c>
      <c r="K172" s="358">
        <f aca="true" t="shared" si="23" ref="K172:K178">IF(J$180=0,0,100*J172/J$180)</f>
        <v>0</v>
      </c>
      <c r="L172" s="74"/>
    </row>
    <row r="173" spans="2:12" ht="10.5" customHeight="1">
      <c r="B173" s="171"/>
      <c r="C173" s="105"/>
      <c r="D173" s="117"/>
      <c r="E173" s="116" t="s">
        <v>516</v>
      </c>
      <c r="F173" s="96"/>
      <c r="G173" s="85" t="s">
        <v>341</v>
      </c>
      <c r="H173" s="110"/>
      <c r="I173" s="104"/>
      <c r="J173" s="99">
        <f t="shared" si="22"/>
        <v>0</v>
      </c>
      <c r="K173" s="358">
        <f t="shared" si="23"/>
        <v>0</v>
      </c>
      <c r="L173" s="74"/>
    </row>
    <row r="174" spans="2:12" ht="10.5" customHeight="1">
      <c r="B174" s="171"/>
      <c r="C174" s="171"/>
      <c r="D174" s="172"/>
      <c r="E174" s="116" t="s">
        <v>517</v>
      </c>
      <c r="F174" s="96"/>
      <c r="G174" s="85" t="s">
        <v>341</v>
      </c>
      <c r="H174" s="110"/>
      <c r="I174" s="104"/>
      <c r="J174" s="99">
        <f t="shared" si="22"/>
        <v>0</v>
      </c>
      <c r="K174" s="358">
        <f t="shared" si="23"/>
        <v>0</v>
      </c>
      <c r="L174" s="74"/>
    </row>
    <row r="175" spans="2:12" ht="10.5" customHeight="1">
      <c r="B175" s="171"/>
      <c r="C175" s="80" t="s">
        <v>518</v>
      </c>
      <c r="D175" s="163" t="s">
        <v>461</v>
      </c>
      <c r="E175" s="116" t="s">
        <v>519</v>
      </c>
      <c r="F175" s="96"/>
      <c r="G175" s="85" t="s">
        <v>341</v>
      </c>
      <c r="H175" s="110"/>
      <c r="I175" s="104"/>
      <c r="J175" s="99">
        <f t="shared" si="22"/>
        <v>0</v>
      </c>
      <c r="K175" s="358">
        <f t="shared" si="23"/>
        <v>0</v>
      </c>
      <c r="L175" s="74"/>
    </row>
    <row r="176" spans="2:12" ht="10.5" customHeight="1">
      <c r="B176" s="75"/>
      <c r="D176" s="163" t="s">
        <v>520</v>
      </c>
      <c r="E176" s="116" t="s">
        <v>521</v>
      </c>
      <c r="F176" s="96"/>
      <c r="G176" s="85" t="s">
        <v>341</v>
      </c>
      <c r="H176" s="110"/>
      <c r="I176" s="104"/>
      <c r="J176" s="99">
        <f t="shared" si="22"/>
        <v>0</v>
      </c>
      <c r="K176" s="358">
        <f t="shared" si="23"/>
        <v>0</v>
      </c>
      <c r="L176" s="74"/>
    </row>
    <row r="177" spans="2:12" ht="10.5" customHeight="1">
      <c r="B177" s="75"/>
      <c r="C177" s="173"/>
      <c r="D177" s="172"/>
      <c r="E177" s="116" t="s">
        <v>522</v>
      </c>
      <c r="F177" s="96"/>
      <c r="G177" s="85" t="s">
        <v>341</v>
      </c>
      <c r="H177" s="110"/>
      <c r="I177" s="104"/>
      <c r="J177" s="99">
        <f t="shared" si="22"/>
        <v>0</v>
      </c>
      <c r="K177" s="358">
        <f t="shared" si="23"/>
        <v>0</v>
      </c>
      <c r="L177" s="74"/>
    </row>
    <row r="178" spans="2:12" ht="10.5" customHeight="1">
      <c r="B178" s="75"/>
      <c r="C178" s="173"/>
      <c r="D178" s="172"/>
      <c r="E178" s="102" t="s">
        <v>523</v>
      </c>
      <c r="F178" s="96"/>
      <c r="G178" s="103"/>
      <c r="H178" s="110"/>
      <c r="I178" s="104"/>
      <c r="J178" s="99">
        <f t="shared" si="22"/>
        <v>0</v>
      </c>
      <c r="K178" s="358">
        <f t="shared" si="23"/>
        <v>0</v>
      </c>
      <c r="L178" s="74"/>
    </row>
    <row r="179" spans="2:12" ht="10.5" customHeight="1">
      <c r="B179" s="75"/>
      <c r="C179" s="105"/>
      <c r="D179" s="117"/>
      <c r="E179" s="122" t="s">
        <v>382</v>
      </c>
      <c r="F179" s="55"/>
      <c r="G179" s="88"/>
      <c r="H179" s="89"/>
      <c r="I179" s="90"/>
      <c r="J179" s="91"/>
      <c r="K179" s="357"/>
      <c r="L179" s="92"/>
    </row>
    <row r="180" spans="2:12" ht="10.5" customHeight="1">
      <c r="B180" s="75"/>
      <c r="C180" s="113"/>
      <c r="D180" s="123"/>
      <c r="E180" s="124"/>
      <c r="F180" s="62"/>
      <c r="G180" s="88"/>
      <c r="H180" s="89"/>
      <c r="I180" s="90"/>
      <c r="J180" s="174">
        <f>SUM(J172:J178)</f>
        <v>0</v>
      </c>
      <c r="K180" s="372" t="s">
        <v>338</v>
      </c>
      <c r="L180" s="66">
        <f>IF(J$301=0,0,100*J180/J$301)</f>
        <v>0</v>
      </c>
    </row>
    <row r="181" spans="2:12" ht="10.5" customHeight="1">
      <c r="B181" s="75"/>
      <c r="C181" s="68" t="s">
        <v>337</v>
      </c>
      <c r="D181" s="53"/>
      <c r="E181" s="70"/>
      <c r="F181" s="55"/>
      <c r="G181" s="88"/>
      <c r="H181" s="89"/>
      <c r="I181" s="90"/>
      <c r="J181" s="91"/>
      <c r="K181" s="359"/>
      <c r="L181" s="74"/>
    </row>
    <row r="182" spans="2:12" ht="10.5" customHeight="1">
      <c r="B182" s="63"/>
      <c r="C182" s="113"/>
      <c r="D182" s="60"/>
      <c r="E182" s="61"/>
      <c r="F182" s="62"/>
      <c r="G182" s="136"/>
      <c r="H182" s="137"/>
      <c r="I182" s="138"/>
      <c r="J182" s="93">
        <f>J180+J171+J155+J149+J141+J133</f>
        <v>9279.764000000001</v>
      </c>
      <c r="K182" s="362"/>
      <c r="L182" s="147"/>
    </row>
    <row r="183" spans="2:12" ht="10.5" customHeight="1">
      <c r="B183" s="67" t="s">
        <v>524</v>
      </c>
      <c r="C183" s="173"/>
      <c r="D183" s="118"/>
      <c r="E183" s="124" t="s">
        <v>525</v>
      </c>
      <c r="F183" s="61"/>
      <c r="G183" s="85" t="s">
        <v>341</v>
      </c>
      <c r="H183" s="110"/>
      <c r="I183" s="104"/>
      <c r="J183" s="99">
        <f>I183*H183</f>
        <v>0</v>
      </c>
      <c r="K183" s="358">
        <f>IF(J$188=0,0,100*J183/J$188)</f>
        <v>0</v>
      </c>
      <c r="L183" s="160"/>
    </row>
    <row r="184" spans="2:12" ht="10.5" customHeight="1">
      <c r="B184" s="94"/>
      <c r="C184" s="81"/>
      <c r="D184" s="118"/>
      <c r="E184" s="124" t="s">
        <v>526</v>
      </c>
      <c r="F184" s="61"/>
      <c r="G184" s="85" t="s">
        <v>341</v>
      </c>
      <c r="H184" s="110"/>
      <c r="I184" s="104"/>
      <c r="J184" s="99">
        <f>I184*H184</f>
        <v>0</v>
      </c>
      <c r="K184" s="358">
        <f>IF(J$188=0,0,100*J184/J$188)</f>
        <v>0</v>
      </c>
      <c r="L184" s="160"/>
    </row>
    <row r="185" spans="2:12" ht="10.5" customHeight="1">
      <c r="B185" s="94"/>
      <c r="C185" s="81" t="s">
        <v>527</v>
      </c>
      <c r="D185" s="118"/>
      <c r="E185" s="124" t="s">
        <v>528</v>
      </c>
      <c r="F185" s="61"/>
      <c r="G185" s="85" t="s">
        <v>341</v>
      </c>
      <c r="H185" s="110"/>
      <c r="I185" s="104"/>
      <c r="J185" s="99">
        <f>I185*H185</f>
        <v>0</v>
      </c>
      <c r="K185" s="358">
        <f>IF(J$188=0,0,100*J185/J$188)</f>
        <v>0</v>
      </c>
      <c r="L185" s="160"/>
    </row>
    <row r="186" spans="2:12" ht="10.5" customHeight="1">
      <c r="B186" s="75" t="s">
        <v>529</v>
      </c>
      <c r="C186" s="173"/>
      <c r="D186" s="118"/>
      <c r="E186" s="161" t="s">
        <v>530</v>
      </c>
      <c r="F186" s="61"/>
      <c r="G186" s="103"/>
      <c r="H186" s="110"/>
      <c r="I186" s="104"/>
      <c r="J186" s="99">
        <f>I186*H186</f>
        <v>0</v>
      </c>
      <c r="K186" s="358">
        <f>IF(J$188=0,0,100*J186/J$188)</f>
        <v>0</v>
      </c>
      <c r="L186" s="162"/>
    </row>
    <row r="187" spans="2:12" ht="10.5" customHeight="1">
      <c r="B187" s="156" t="s">
        <v>531</v>
      </c>
      <c r="C187" s="81"/>
      <c r="D187" s="118"/>
      <c r="E187" s="122" t="s">
        <v>382</v>
      </c>
      <c r="F187" s="55"/>
      <c r="G187" s="88"/>
      <c r="H187" s="89"/>
      <c r="I187" s="90"/>
      <c r="J187" s="151"/>
      <c r="K187" s="365"/>
      <c r="L187" s="175"/>
    </row>
    <row r="188" spans="2:12" ht="10.5" customHeight="1">
      <c r="B188" s="156" t="s">
        <v>488</v>
      </c>
      <c r="C188" s="77"/>
      <c r="D188" s="118"/>
      <c r="E188" s="124"/>
      <c r="F188" s="62"/>
      <c r="G188" s="88"/>
      <c r="H188" s="89"/>
      <c r="I188" s="90"/>
      <c r="J188" s="154">
        <f>SUM(J183:J186)</f>
        <v>0</v>
      </c>
      <c r="K188" s="372" t="s">
        <v>338</v>
      </c>
      <c r="L188" s="66">
        <f>IF(J$301=0,0,100*J188/J$301)</f>
        <v>0</v>
      </c>
    </row>
    <row r="189" spans="2:12" ht="10.5" customHeight="1">
      <c r="B189" s="156" t="s">
        <v>532</v>
      </c>
      <c r="C189" s="173"/>
      <c r="D189" s="53"/>
      <c r="E189" s="95" t="s">
        <v>533</v>
      </c>
      <c r="F189" s="96"/>
      <c r="G189" s="85" t="s">
        <v>341</v>
      </c>
      <c r="H189" s="110">
        <v>150</v>
      </c>
      <c r="I189" s="104">
        <v>32.9</v>
      </c>
      <c r="J189" s="99">
        <f>I189*H189</f>
        <v>4935</v>
      </c>
      <c r="K189" s="358">
        <f>IF(J$194=0,0,100*J189/J$194)</f>
        <v>97.85841760856633</v>
      </c>
      <c r="L189" s="165"/>
    </row>
    <row r="190" spans="2:12" ht="10.5" customHeight="1">
      <c r="B190" s="156" t="s">
        <v>534</v>
      </c>
      <c r="C190" s="176"/>
      <c r="D190" s="118"/>
      <c r="E190" s="95" t="s">
        <v>535</v>
      </c>
      <c r="F190" s="96"/>
      <c r="G190" s="85" t="s">
        <v>341</v>
      </c>
      <c r="H190" s="110"/>
      <c r="I190" s="104"/>
      <c r="J190" s="99">
        <f>I190*H190</f>
        <v>0</v>
      </c>
      <c r="K190" s="358">
        <f>IF(J$194=0,0,100*J190/J$194)</f>
        <v>0</v>
      </c>
      <c r="L190" s="165"/>
    </row>
    <row r="191" spans="2:12" ht="10.5" customHeight="1">
      <c r="B191" s="75"/>
      <c r="C191" s="81" t="s">
        <v>536</v>
      </c>
      <c r="D191" s="118"/>
      <c r="E191" s="95" t="s">
        <v>537</v>
      </c>
      <c r="F191" s="96"/>
      <c r="G191" s="85" t="s">
        <v>341</v>
      </c>
      <c r="H191" s="110">
        <v>60</v>
      </c>
      <c r="I191" s="104">
        <v>1.8</v>
      </c>
      <c r="J191" s="99">
        <f>I191*H191</f>
        <v>108</v>
      </c>
      <c r="K191" s="358">
        <f>IF(J$194=0,0,100*J191/J$194)</f>
        <v>2.1415823914336705</v>
      </c>
      <c r="L191" s="165"/>
    </row>
    <row r="192" spans="2:12" ht="10.5" customHeight="1">
      <c r="B192" s="75"/>
      <c r="C192" s="80"/>
      <c r="D192" s="118"/>
      <c r="E192" s="102" t="s">
        <v>538</v>
      </c>
      <c r="F192" s="96"/>
      <c r="G192" s="103"/>
      <c r="H192" s="110"/>
      <c r="I192" s="104"/>
      <c r="J192" s="99">
        <f>I192*H192</f>
        <v>0</v>
      </c>
      <c r="K192" s="358">
        <f>IF(J$194=0,0,100*J192/J$194)</f>
        <v>0</v>
      </c>
      <c r="L192" s="167"/>
    </row>
    <row r="193" spans="2:12" ht="10.5" customHeight="1">
      <c r="B193" s="75"/>
      <c r="C193" s="80"/>
      <c r="D193" s="118"/>
      <c r="E193" s="122" t="s">
        <v>382</v>
      </c>
      <c r="F193" s="55"/>
      <c r="G193" s="88"/>
      <c r="H193" s="89"/>
      <c r="I193" s="90"/>
      <c r="J193" s="177"/>
      <c r="K193" s="366"/>
      <c r="L193" s="351"/>
    </row>
    <row r="194" spans="2:12" ht="10.5" customHeight="1">
      <c r="B194" s="63"/>
      <c r="C194" s="76"/>
      <c r="D194" s="60"/>
      <c r="E194" s="124"/>
      <c r="F194" s="62"/>
      <c r="G194" s="136"/>
      <c r="H194" s="137"/>
      <c r="I194" s="138"/>
      <c r="J194" s="595">
        <f>SUM(J189:J192)</f>
        <v>5043</v>
      </c>
      <c r="K194" s="372" t="s">
        <v>338</v>
      </c>
      <c r="L194" s="66">
        <f>IF(J$301=0,0,100*J194/J$301)</f>
        <v>11.836373855165878</v>
      </c>
    </row>
    <row r="195" spans="2:12" ht="10.5" customHeight="1">
      <c r="B195" s="594">
        <v>7</v>
      </c>
      <c r="C195" s="80" t="s">
        <v>539</v>
      </c>
      <c r="D195" s="118"/>
      <c r="E195" s="95" t="s">
        <v>540</v>
      </c>
      <c r="F195" s="96"/>
      <c r="G195" s="85" t="s">
        <v>341</v>
      </c>
      <c r="H195" s="110"/>
      <c r="I195" s="104"/>
      <c r="J195" s="99">
        <f>I195*H195</f>
        <v>0</v>
      </c>
      <c r="K195" s="358">
        <f>IF(J$199=0,0,100*J195/J$199)</f>
        <v>0</v>
      </c>
      <c r="L195" s="74"/>
    </row>
    <row r="196" spans="2:12" ht="10.5" customHeight="1">
      <c r="B196" s="75"/>
      <c r="C196" s="80"/>
      <c r="D196" s="118"/>
      <c r="E196" s="95" t="s">
        <v>541</v>
      </c>
      <c r="F196" s="96"/>
      <c r="G196" s="85" t="s">
        <v>341</v>
      </c>
      <c r="H196" s="110"/>
      <c r="I196" s="104"/>
      <c r="J196" s="99">
        <f>I196*H196</f>
        <v>0</v>
      </c>
      <c r="K196" s="358">
        <f>IF(J$199=0,0,100*J196/J$199)</f>
        <v>0</v>
      </c>
      <c r="L196" s="74"/>
    </row>
    <row r="197" spans="2:12" ht="10.5" customHeight="1">
      <c r="B197" s="75"/>
      <c r="C197" s="80"/>
      <c r="D197" s="118"/>
      <c r="E197" s="102" t="s">
        <v>542</v>
      </c>
      <c r="F197" s="96"/>
      <c r="G197" s="103"/>
      <c r="H197" s="110"/>
      <c r="I197" s="104"/>
      <c r="J197" s="99">
        <f>I197*H197</f>
        <v>0</v>
      </c>
      <c r="K197" s="358">
        <f>IF(J$199=0,0,100*J197/J$199)</f>
        <v>0</v>
      </c>
      <c r="L197" s="147"/>
    </row>
    <row r="198" spans="2:12" ht="10.5" customHeight="1">
      <c r="B198" s="75" t="s">
        <v>529</v>
      </c>
      <c r="C198" s="80"/>
      <c r="D198" s="118"/>
      <c r="E198" s="122" t="s">
        <v>382</v>
      </c>
      <c r="F198" s="55"/>
      <c r="G198" s="88"/>
      <c r="H198" s="89"/>
      <c r="I198" s="178"/>
      <c r="J198" s="179"/>
      <c r="K198" s="367"/>
      <c r="L198" s="169"/>
    </row>
    <row r="199" spans="2:12" ht="10.5" customHeight="1">
      <c r="B199" s="100" t="s">
        <v>531</v>
      </c>
      <c r="C199" s="76"/>
      <c r="D199" s="60"/>
      <c r="E199" s="124"/>
      <c r="F199" s="62"/>
      <c r="G199" s="88"/>
      <c r="H199" s="89"/>
      <c r="I199" s="178"/>
      <c r="J199" s="180">
        <f>SUM(J195:J197)</f>
        <v>0</v>
      </c>
      <c r="K199" s="372" t="s">
        <v>338</v>
      </c>
      <c r="L199" s="66">
        <f>IF(J$301=0,0,100*J199/J$301)</f>
        <v>0</v>
      </c>
    </row>
    <row r="200" spans="2:12" ht="10.5" customHeight="1">
      <c r="B200" s="100" t="s">
        <v>488</v>
      </c>
      <c r="C200" s="80" t="s">
        <v>543</v>
      </c>
      <c r="D200" s="118"/>
      <c r="E200" s="95" t="s">
        <v>544</v>
      </c>
      <c r="F200" s="96"/>
      <c r="G200" s="85" t="s">
        <v>341</v>
      </c>
      <c r="H200" s="110"/>
      <c r="I200" s="104"/>
      <c r="J200" s="99">
        <f>I200*H200</f>
        <v>0</v>
      </c>
      <c r="K200" s="358">
        <f>IF(J$204=0,0,100*J200/J$204)</f>
        <v>0</v>
      </c>
      <c r="L200" s="74"/>
    </row>
    <row r="201" spans="2:12" ht="10.5" customHeight="1">
      <c r="B201" s="100" t="s">
        <v>532</v>
      </c>
      <c r="C201" s="80"/>
      <c r="D201" s="118"/>
      <c r="E201" s="95" t="s">
        <v>545</v>
      </c>
      <c r="F201" s="96"/>
      <c r="G201" s="85" t="s">
        <v>341</v>
      </c>
      <c r="H201" s="110">
        <v>50</v>
      </c>
      <c r="I201" s="104">
        <v>7.5</v>
      </c>
      <c r="J201" s="99">
        <f>I201*H201</f>
        <v>375</v>
      </c>
      <c r="K201" s="358">
        <f>IF(J$204=0,0,100*J201/J$204)</f>
        <v>100</v>
      </c>
      <c r="L201" s="74"/>
    </row>
    <row r="202" spans="2:12" ht="10.5" customHeight="1">
      <c r="B202" s="100" t="s">
        <v>534</v>
      </c>
      <c r="C202" s="80"/>
      <c r="D202" s="118"/>
      <c r="E202" s="102" t="s">
        <v>546</v>
      </c>
      <c r="F202" s="96"/>
      <c r="G202" s="103"/>
      <c r="H202" s="110"/>
      <c r="I202" s="104"/>
      <c r="J202" s="99">
        <f>I202*H202</f>
        <v>0</v>
      </c>
      <c r="K202" s="358">
        <f>IF(J$204=0,0,100*J202/J$204)</f>
        <v>0</v>
      </c>
      <c r="L202" s="147"/>
    </row>
    <row r="203" spans="2:12" ht="10.5" customHeight="1">
      <c r="B203" s="75"/>
      <c r="C203" s="80"/>
      <c r="D203" s="118"/>
      <c r="E203" s="122" t="s">
        <v>382</v>
      </c>
      <c r="F203" s="55"/>
      <c r="G203" s="88"/>
      <c r="H203" s="89"/>
      <c r="I203" s="178"/>
      <c r="J203" s="179"/>
      <c r="K203" s="367"/>
      <c r="L203" s="169"/>
    </row>
    <row r="204" spans="2:12" ht="10.5" customHeight="1">
      <c r="B204" s="75"/>
      <c r="C204" s="76"/>
      <c r="D204" s="60"/>
      <c r="E204" s="124"/>
      <c r="F204" s="62"/>
      <c r="G204" s="88"/>
      <c r="H204" s="89"/>
      <c r="I204" s="178"/>
      <c r="J204" s="180">
        <f>SUM(J200:J202)</f>
        <v>375</v>
      </c>
      <c r="K204" s="372" t="s">
        <v>338</v>
      </c>
      <c r="L204" s="66">
        <f>IF(J$301=0,0,100*J204/J$301)</f>
        <v>0.8801586745364275</v>
      </c>
    </row>
    <row r="205" spans="2:12" ht="10.5" customHeight="1">
      <c r="B205" s="75"/>
      <c r="C205" s="171"/>
      <c r="D205" s="172"/>
      <c r="E205" s="181"/>
      <c r="F205" s="182" t="s">
        <v>547</v>
      </c>
      <c r="G205" s="85" t="s">
        <v>411</v>
      </c>
      <c r="H205" s="110"/>
      <c r="I205" s="104"/>
      <c r="J205" s="99">
        <f aca="true" t="shared" si="24" ref="J205:J218">I205*H205</f>
        <v>0</v>
      </c>
      <c r="K205" s="358">
        <f aca="true" t="shared" si="25" ref="K205:K218">IF(J$220=0,0,100*J205/J$220)</f>
        <v>0</v>
      </c>
      <c r="L205" s="74"/>
    </row>
    <row r="206" spans="2:12" ht="10.5" customHeight="1">
      <c r="B206" s="75"/>
      <c r="C206" s="171"/>
      <c r="D206" s="172"/>
      <c r="E206" s="183"/>
      <c r="F206" s="182" t="s">
        <v>548</v>
      </c>
      <c r="G206" s="85" t="s">
        <v>411</v>
      </c>
      <c r="H206" s="110"/>
      <c r="I206" s="104"/>
      <c r="J206" s="99">
        <f t="shared" si="24"/>
        <v>0</v>
      </c>
      <c r="K206" s="358">
        <f t="shared" si="25"/>
        <v>0</v>
      </c>
      <c r="L206" s="74"/>
    </row>
    <row r="207" spans="2:12" ht="10.5" customHeight="1">
      <c r="B207" s="75"/>
      <c r="C207" s="171"/>
      <c r="D207" s="172"/>
      <c r="E207" s="183" t="s">
        <v>549</v>
      </c>
      <c r="F207" s="182" t="s">
        <v>550</v>
      </c>
      <c r="G207" s="85" t="s">
        <v>411</v>
      </c>
      <c r="H207" s="110"/>
      <c r="I207" s="104"/>
      <c r="J207" s="99">
        <f t="shared" si="24"/>
        <v>0</v>
      </c>
      <c r="K207" s="358">
        <f t="shared" si="25"/>
        <v>0</v>
      </c>
      <c r="L207" s="74"/>
    </row>
    <row r="208" spans="2:12" ht="10.5" customHeight="1">
      <c r="B208" s="100"/>
      <c r="C208" s="80"/>
      <c r="D208" s="118"/>
      <c r="E208" s="183"/>
      <c r="F208" s="182" t="s">
        <v>551</v>
      </c>
      <c r="G208" s="85" t="s">
        <v>411</v>
      </c>
      <c r="H208" s="110">
        <v>55</v>
      </c>
      <c r="I208" s="104">
        <v>1.45</v>
      </c>
      <c r="J208" s="99">
        <f t="shared" si="24"/>
        <v>79.75</v>
      </c>
      <c r="K208" s="358">
        <f t="shared" si="25"/>
        <v>9.385113268608414</v>
      </c>
      <c r="L208" s="74"/>
    </row>
    <row r="209" spans="2:12" ht="10.5" customHeight="1">
      <c r="B209" s="100"/>
      <c r="C209" s="80"/>
      <c r="D209" s="118"/>
      <c r="E209" s="183"/>
      <c r="F209" s="182" t="s">
        <v>552</v>
      </c>
      <c r="G209" s="85" t="s">
        <v>411</v>
      </c>
      <c r="H209" s="110"/>
      <c r="I209" s="104"/>
      <c r="J209" s="99">
        <f t="shared" si="24"/>
        <v>0</v>
      </c>
      <c r="K209" s="358">
        <f t="shared" si="25"/>
        <v>0</v>
      </c>
      <c r="L209" s="74"/>
    </row>
    <row r="210" spans="2:12" ht="10.5" customHeight="1">
      <c r="B210" s="100"/>
      <c r="C210" s="80" t="s">
        <v>553</v>
      </c>
      <c r="D210" s="118"/>
      <c r="E210" s="124"/>
      <c r="F210" s="130" t="s">
        <v>554</v>
      </c>
      <c r="G210" s="103"/>
      <c r="H210" s="110"/>
      <c r="I210" s="104"/>
      <c r="J210" s="99">
        <f t="shared" si="24"/>
        <v>0</v>
      </c>
      <c r="K210" s="358">
        <f t="shared" si="25"/>
        <v>0</v>
      </c>
      <c r="L210" s="74"/>
    </row>
    <row r="211" spans="2:12" ht="10.5" customHeight="1">
      <c r="B211" s="100"/>
      <c r="C211" s="80"/>
      <c r="D211" s="118" t="s">
        <v>555</v>
      </c>
      <c r="E211" s="183"/>
      <c r="F211" s="182" t="s">
        <v>556</v>
      </c>
      <c r="G211" s="85" t="s">
        <v>411</v>
      </c>
      <c r="H211" s="110"/>
      <c r="I211" s="104"/>
      <c r="J211" s="99">
        <f t="shared" si="24"/>
        <v>0</v>
      </c>
      <c r="K211" s="358">
        <f t="shared" si="25"/>
        <v>0</v>
      </c>
      <c r="L211" s="74"/>
    </row>
    <row r="212" spans="2:12" ht="10.5" customHeight="1">
      <c r="B212" s="100"/>
      <c r="C212" s="80"/>
      <c r="D212" s="118" t="s">
        <v>557</v>
      </c>
      <c r="E212" s="183" t="s">
        <v>558</v>
      </c>
      <c r="F212" s="182" t="s">
        <v>559</v>
      </c>
      <c r="G212" s="85" t="s">
        <v>411</v>
      </c>
      <c r="H212" s="110">
        <v>7</v>
      </c>
      <c r="I212" s="104">
        <v>35</v>
      </c>
      <c r="J212" s="99">
        <f t="shared" si="24"/>
        <v>245</v>
      </c>
      <c r="K212" s="358">
        <f t="shared" si="25"/>
        <v>28.832009414533687</v>
      </c>
      <c r="L212" s="74"/>
    </row>
    <row r="213" spans="2:12" ht="10.5" customHeight="1">
      <c r="B213" s="75"/>
      <c r="C213" s="80"/>
      <c r="D213" s="118"/>
      <c r="E213" s="217"/>
      <c r="F213" s="182" t="s">
        <v>560</v>
      </c>
      <c r="G213" s="85" t="s">
        <v>411</v>
      </c>
      <c r="H213" s="110"/>
      <c r="I213" s="104"/>
      <c r="J213" s="99">
        <f t="shared" si="24"/>
        <v>0</v>
      </c>
      <c r="K213" s="358">
        <f t="shared" si="25"/>
        <v>0</v>
      </c>
      <c r="L213" s="74"/>
    </row>
    <row r="214" spans="2:12" ht="10.5" customHeight="1">
      <c r="B214" s="75"/>
      <c r="C214" s="80"/>
      <c r="D214" s="118"/>
      <c r="E214" s="124"/>
      <c r="F214" s="130" t="s">
        <v>561</v>
      </c>
      <c r="G214" s="103"/>
      <c r="H214" s="110"/>
      <c r="I214" s="104"/>
      <c r="J214" s="99">
        <f t="shared" si="24"/>
        <v>0</v>
      </c>
      <c r="K214" s="358">
        <f t="shared" si="25"/>
        <v>0</v>
      </c>
      <c r="L214" s="74"/>
    </row>
    <row r="215" spans="2:12" ht="10.5" customHeight="1">
      <c r="B215" s="75"/>
      <c r="C215" s="80"/>
      <c r="D215" s="118"/>
      <c r="E215" s="183"/>
      <c r="F215" s="182" t="s">
        <v>562</v>
      </c>
      <c r="G215" s="85" t="s">
        <v>411</v>
      </c>
      <c r="H215" s="110"/>
      <c r="I215" s="104"/>
      <c r="J215" s="99">
        <f t="shared" si="24"/>
        <v>0</v>
      </c>
      <c r="K215" s="358">
        <f t="shared" si="25"/>
        <v>0</v>
      </c>
      <c r="L215" s="74"/>
    </row>
    <row r="216" spans="2:12" ht="10.5" customHeight="1">
      <c r="B216" s="75"/>
      <c r="C216" s="80"/>
      <c r="D216" s="118"/>
      <c r="E216" s="183"/>
      <c r="F216" s="182" t="s">
        <v>563</v>
      </c>
      <c r="G216" s="85" t="s">
        <v>411</v>
      </c>
      <c r="H216" s="110">
        <v>15</v>
      </c>
      <c r="I216" s="104">
        <v>35</v>
      </c>
      <c r="J216" s="99">
        <f t="shared" si="24"/>
        <v>525</v>
      </c>
      <c r="K216" s="358">
        <f t="shared" si="25"/>
        <v>61.7828773168579</v>
      </c>
      <c r="L216" s="74"/>
    </row>
    <row r="217" spans="2:12" ht="10.5" customHeight="1">
      <c r="B217" s="75"/>
      <c r="C217" s="80"/>
      <c r="D217" s="118"/>
      <c r="E217" s="183" t="s">
        <v>564</v>
      </c>
      <c r="F217" s="182" t="s">
        <v>565</v>
      </c>
      <c r="G217" s="85" t="s">
        <v>411</v>
      </c>
      <c r="H217" s="110"/>
      <c r="I217" s="104"/>
      <c r="J217" s="99">
        <f t="shared" si="24"/>
        <v>0</v>
      </c>
      <c r="K217" s="358">
        <f t="shared" si="25"/>
        <v>0</v>
      </c>
      <c r="L217" s="74"/>
    </row>
    <row r="218" spans="2:12" ht="10.5" customHeight="1">
      <c r="B218" s="100"/>
      <c r="C218" s="80"/>
      <c r="D218" s="118"/>
      <c r="E218" s="124"/>
      <c r="F218" s="130" t="s">
        <v>566</v>
      </c>
      <c r="G218" s="103"/>
      <c r="H218" s="110"/>
      <c r="I218" s="104"/>
      <c r="J218" s="99">
        <f t="shared" si="24"/>
        <v>0</v>
      </c>
      <c r="K218" s="358">
        <f t="shared" si="25"/>
        <v>0</v>
      </c>
      <c r="L218" s="147"/>
    </row>
    <row r="219" spans="2:12" ht="10.5" customHeight="1">
      <c r="B219" s="100"/>
      <c r="C219" s="80"/>
      <c r="D219" s="118"/>
      <c r="E219" s="122" t="s">
        <v>382</v>
      </c>
      <c r="F219" s="55"/>
      <c r="G219" s="88"/>
      <c r="H219" s="89"/>
      <c r="I219" s="178"/>
      <c r="J219" s="179"/>
      <c r="K219" s="367"/>
      <c r="L219" s="169"/>
    </row>
    <row r="220" spans="2:12" ht="10.5" customHeight="1">
      <c r="B220" s="100"/>
      <c r="C220" s="76"/>
      <c r="D220" s="60"/>
      <c r="E220" s="124"/>
      <c r="F220" s="62"/>
      <c r="G220" s="136"/>
      <c r="H220" s="137"/>
      <c r="I220" s="184"/>
      <c r="J220" s="185">
        <f>SUM(J205:J218)</f>
        <v>849.75</v>
      </c>
      <c r="K220" s="372" t="s">
        <v>338</v>
      </c>
      <c r="L220" s="66">
        <f>IF(J$301=0,0,100*J220/J$301)</f>
        <v>1.9944395564995447</v>
      </c>
    </row>
    <row r="221" spans="2:12" ht="10.5" customHeight="1">
      <c r="B221" s="170"/>
      <c r="C221" s="80" t="s">
        <v>567</v>
      </c>
      <c r="D221" s="118"/>
      <c r="E221" s="124" t="s">
        <v>568</v>
      </c>
      <c r="F221" s="96"/>
      <c r="G221" s="85" t="s">
        <v>341</v>
      </c>
      <c r="H221" s="110"/>
      <c r="I221" s="104"/>
      <c r="J221" s="99">
        <f>I221*H221</f>
        <v>0</v>
      </c>
      <c r="K221" s="358">
        <f>IF(J$227=0,0,100*J221/J$227)</f>
        <v>0</v>
      </c>
      <c r="L221" s="165"/>
    </row>
    <row r="222" spans="2:12" ht="10.5" customHeight="1">
      <c r="B222" s="100"/>
      <c r="C222" s="80"/>
      <c r="D222" s="118" t="s">
        <v>520</v>
      </c>
      <c r="E222" s="124" t="s">
        <v>569</v>
      </c>
      <c r="F222" s="96"/>
      <c r="G222" s="85" t="s">
        <v>341</v>
      </c>
      <c r="H222" s="110"/>
      <c r="I222" s="104"/>
      <c r="J222" s="99">
        <f>I222*H222</f>
        <v>0</v>
      </c>
      <c r="K222" s="358">
        <f>IF(J$227=0,0,100*J222/J$227)</f>
        <v>0</v>
      </c>
      <c r="L222" s="165"/>
    </row>
    <row r="223" spans="2:12" ht="10.5" customHeight="1">
      <c r="B223" s="100"/>
      <c r="C223" s="80"/>
      <c r="D223" s="118"/>
      <c r="E223" s="124" t="s">
        <v>570</v>
      </c>
      <c r="F223" s="96"/>
      <c r="G223" s="85" t="s">
        <v>341</v>
      </c>
      <c r="H223" s="110"/>
      <c r="I223" s="104"/>
      <c r="J223" s="99">
        <f>I223*H223</f>
        <v>0</v>
      </c>
      <c r="K223" s="358">
        <f>IF(J$227=0,0,100*J223/J$227)</f>
        <v>0</v>
      </c>
      <c r="L223" s="165"/>
    </row>
    <row r="224" spans="2:12" ht="10.5" customHeight="1">
      <c r="B224" s="75"/>
      <c r="C224" s="80"/>
      <c r="D224" s="118"/>
      <c r="E224" s="124" t="s">
        <v>571</v>
      </c>
      <c r="F224" s="96"/>
      <c r="G224" s="85" t="s">
        <v>341</v>
      </c>
      <c r="H224" s="110"/>
      <c r="I224" s="104"/>
      <c r="J224" s="99">
        <f>I224*H224</f>
        <v>0</v>
      </c>
      <c r="K224" s="358">
        <f>IF(J$227=0,0,100*J224/J$227)</f>
        <v>0</v>
      </c>
      <c r="L224" s="165"/>
    </row>
    <row r="225" spans="2:12" ht="10.5" customHeight="1">
      <c r="B225" s="75"/>
      <c r="C225" s="80"/>
      <c r="D225" s="118"/>
      <c r="E225" s="161" t="s">
        <v>572</v>
      </c>
      <c r="F225" s="96"/>
      <c r="G225" s="103"/>
      <c r="H225" s="110"/>
      <c r="I225" s="104"/>
      <c r="J225" s="99">
        <f>I225*H225</f>
        <v>0</v>
      </c>
      <c r="K225" s="358">
        <f>IF(J$227=0,0,100*J225/J$227)</f>
        <v>0</v>
      </c>
      <c r="L225" s="167"/>
    </row>
    <row r="226" spans="2:12" ht="10.5" customHeight="1">
      <c r="B226" s="75"/>
      <c r="C226" s="80"/>
      <c r="D226" s="118"/>
      <c r="E226" s="122" t="s">
        <v>382</v>
      </c>
      <c r="F226" s="55"/>
      <c r="G226" s="88"/>
      <c r="H226" s="89"/>
      <c r="I226" s="178"/>
      <c r="J226" s="179"/>
      <c r="K226" s="367"/>
      <c r="L226" s="169"/>
    </row>
    <row r="227" spans="2:12" ht="10.5" customHeight="1">
      <c r="B227" s="75"/>
      <c r="C227" s="80"/>
      <c r="D227" s="118"/>
      <c r="E227" s="124"/>
      <c r="F227" s="62"/>
      <c r="G227" s="88"/>
      <c r="H227" s="89"/>
      <c r="I227" s="178"/>
      <c r="J227" s="180">
        <f>SUM(J221:J225)</f>
        <v>0</v>
      </c>
      <c r="K227" s="372" t="s">
        <v>338</v>
      </c>
      <c r="L227" s="66">
        <f>IF(J$301=0,0,100*J227/J$301)</f>
        <v>0</v>
      </c>
    </row>
    <row r="228" spans="2:12" ht="10.5" customHeight="1">
      <c r="B228" s="75"/>
      <c r="C228" s="107" t="s">
        <v>573</v>
      </c>
      <c r="D228" s="216"/>
      <c r="E228" s="109"/>
      <c r="F228" s="96"/>
      <c r="G228" s="103" t="s">
        <v>574</v>
      </c>
      <c r="H228" s="110"/>
      <c r="I228" s="104"/>
      <c r="J228" s="99">
        <f>I228*H228</f>
        <v>0</v>
      </c>
      <c r="K228" s="359"/>
      <c r="L228" s="186">
        <f>IF(J$301=0,0,100*J228/J$301)</f>
        <v>0</v>
      </c>
    </row>
    <row r="229" spans="2:12" ht="10.5" customHeight="1">
      <c r="B229" s="100"/>
      <c r="C229" s="68" t="s">
        <v>337</v>
      </c>
      <c r="D229" s="53"/>
      <c r="E229" s="70"/>
      <c r="F229" s="55"/>
      <c r="G229" s="88"/>
      <c r="H229" s="89"/>
      <c r="I229" s="90"/>
      <c r="J229" s="64"/>
      <c r="K229" s="359"/>
      <c r="L229" s="74"/>
    </row>
    <row r="230" spans="2:12" ht="10.5" customHeight="1">
      <c r="B230" s="352"/>
      <c r="C230" s="113"/>
      <c r="D230" s="60"/>
      <c r="E230" s="61"/>
      <c r="F230" s="62"/>
      <c r="G230" s="136"/>
      <c r="H230" s="137"/>
      <c r="I230" s="138"/>
      <c r="J230" s="93">
        <f>J228+J227+J220+J204+J199+J194+J188</f>
        <v>6267.75</v>
      </c>
      <c r="K230" s="362"/>
      <c r="L230" s="147"/>
    </row>
    <row r="231" spans="2:12" ht="10.5" customHeight="1">
      <c r="B231" s="67" t="s">
        <v>575</v>
      </c>
      <c r="C231" s="114"/>
      <c r="D231" s="115"/>
      <c r="E231" s="187" t="s">
        <v>576</v>
      </c>
      <c r="F231" s="61"/>
      <c r="G231" s="85" t="s">
        <v>315</v>
      </c>
      <c r="H231" s="188"/>
      <c r="I231" s="189"/>
      <c r="J231" s="104"/>
      <c r="K231" s="358">
        <f aca="true" t="shared" si="26" ref="K231:K245">IF(J$247=0,0,100*J231/J$247)</f>
        <v>0</v>
      </c>
      <c r="L231" s="74"/>
    </row>
    <row r="232" spans="2:12" ht="10.5" customHeight="1">
      <c r="B232" s="94"/>
      <c r="C232" s="105"/>
      <c r="D232" s="117"/>
      <c r="E232" s="187" t="s">
        <v>577</v>
      </c>
      <c r="F232" s="61"/>
      <c r="G232" s="85" t="s">
        <v>315</v>
      </c>
      <c r="H232" s="188"/>
      <c r="I232" s="189"/>
      <c r="J232" s="104">
        <v>61.9</v>
      </c>
      <c r="K232" s="358">
        <f t="shared" si="26"/>
        <v>6.382101247551294</v>
      </c>
      <c r="L232" s="74"/>
    </row>
    <row r="233" spans="2:12" ht="10.5" customHeight="1">
      <c r="B233" s="94"/>
      <c r="C233" s="105"/>
      <c r="D233" s="117"/>
      <c r="E233" s="190" t="s">
        <v>578</v>
      </c>
      <c r="F233" s="61"/>
      <c r="G233" s="85" t="s">
        <v>315</v>
      </c>
      <c r="H233" s="188"/>
      <c r="I233" s="189"/>
      <c r="J233" s="104">
        <v>48</v>
      </c>
      <c r="K233" s="358">
        <f t="shared" si="26"/>
        <v>4.948963810702135</v>
      </c>
      <c r="L233" s="74"/>
    </row>
    <row r="234" spans="2:12" ht="10.5" customHeight="1">
      <c r="B234" s="94"/>
      <c r="C234" s="105"/>
      <c r="D234" s="117"/>
      <c r="E234" s="187" t="s">
        <v>579</v>
      </c>
      <c r="F234" s="61"/>
      <c r="G234" s="85" t="s">
        <v>315</v>
      </c>
      <c r="H234" s="188"/>
      <c r="I234" s="189"/>
      <c r="J234" s="104"/>
      <c r="K234" s="358">
        <f t="shared" si="26"/>
        <v>0</v>
      </c>
      <c r="L234" s="74"/>
    </row>
    <row r="235" spans="2:12" ht="10.5" customHeight="1">
      <c r="B235" s="94"/>
      <c r="C235" s="105"/>
      <c r="D235" s="117"/>
      <c r="E235" s="187" t="s">
        <v>580</v>
      </c>
      <c r="F235" s="61"/>
      <c r="G235" s="85" t="s">
        <v>315</v>
      </c>
      <c r="H235" s="188"/>
      <c r="I235" s="189"/>
      <c r="J235" s="104">
        <v>480</v>
      </c>
      <c r="K235" s="358">
        <f t="shared" si="26"/>
        <v>49.48963810702134</v>
      </c>
      <c r="L235" s="74"/>
    </row>
    <row r="236" spans="2:12" ht="10.5" customHeight="1">
      <c r="B236" s="94"/>
      <c r="C236" s="105"/>
      <c r="D236" s="117"/>
      <c r="E236" s="187" t="s">
        <v>581</v>
      </c>
      <c r="F236" s="61"/>
      <c r="G236" s="85" t="s">
        <v>315</v>
      </c>
      <c r="H236" s="188"/>
      <c r="I236" s="189"/>
      <c r="J236" s="104">
        <v>380</v>
      </c>
      <c r="K236" s="358">
        <f t="shared" si="26"/>
        <v>39.17929683472523</v>
      </c>
      <c r="L236" s="74"/>
    </row>
    <row r="237" spans="2:12" ht="10.5" customHeight="1">
      <c r="B237" s="75" t="s">
        <v>582</v>
      </c>
      <c r="C237" s="105"/>
      <c r="D237" s="117"/>
      <c r="E237" s="187" t="s">
        <v>583</v>
      </c>
      <c r="F237" s="61"/>
      <c r="G237" s="85" t="s">
        <v>315</v>
      </c>
      <c r="H237" s="188"/>
      <c r="I237" s="189"/>
      <c r="J237" s="104"/>
      <c r="K237" s="358">
        <f t="shared" si="26"/>
        <v>0</v>
      </c>
      <c r="L237" s="74"/>
    </row>
    <row r="238" spans="2:12" ht="10.5" customHeight="1">
      <c r="B238" s="75" t="s">
        <v>584</v>
      </c>
      <c r="C238" s="80" t="s">
        <v>585</v>
      </c>
      <c r="D238" s="117"/>
      <c r="E238" s="191" t="s">
        <v>586</v>
      </c>
      <c r="F238" s="61"/>
      <c r="G238" s="85" t="s">
        <v>315</v>
      </c>
      <c r="H238" s="188"/>
      <c r="I238" s="189"/>
      <c r="J238" s="104"/>
      <c r="K238" s="358">
        <f t="shared" si="26"/>
        <v>0</v>
      </c>
      <c r="L238" s="74"/>
    </row>
    <row r="239" spans="2:12" ht="10.5" customHeight="1">
      <c r="B239" s="75" t="s">
        <v>587</v>
      </c>
      <c r="C239" s="80" t="s">
        <v>588</v>
      </c>
      <c r="D239" s="117"/>
      <c r="E239" s="187" t="s">
        <v>589</v>
      </c>
      <c r="F239" s="61"/>
      <c r="G239" s="85" t="s">
        <v>315</v>
      </c>
      <c r="H239" s="188"/>
      <c r="I239" s="189"/>
      <c r="J239" s="104"/>
      <c r="K239" s="358">
        <f t="shared" si="26"/>
        <v>0</v>
      </c>
      <c r="L239" s="74"/>
    </row>
    <row r="240" spans="2:12" ht="10.5" customHeight="1">
      <c r="B240" s="156"/>
      <c r="C240" s="173"/>
      <c r="D240" s="117"/>
      <c r="E240" s="187" t="s">
        <v>590</v>
      </c>
      <c r="F240" s="61"/>
      <c r="G240" s="85" t="s">
        <v>315</v>
      </c>
      <c r="H240" s="188"/>
      <c r="I240" s="189"/>
      <c r="J240" s="104"/>
      <c r="K240" s="358">
        <f t="shared" si="26"/>
        <v>0</v>
      </c>
      <c r="L240" s="74"/>
    </row>
    <row r="241" spans="2:12" ht="10.5" customHeight="1">
      <c r="B241" s="156"/>
      <c r="C241" s="173"/>
      <c r="D241" s="117"/>
      <c r="E241" s="187" t="s">
        <v>591</v>
      </c>
      <c r="F241" s="61"/>
      <c r="G241" s="85" t="s">
        <v>315</v>
      </c>
      <c r="H241" s="188"/>
      <c r="I241" s="189"/>
      <c r="J241" s="104"/>
      <c r="K241" s="358">
        <f t="shared" si="26"/>
        <v>0</v>
      </c>
      <c r="L241" s="74"/>
    </row>
    <row r="242" spans="2:12" ht="10.5" customHeight="1">
      <c r="B242" s="156"/>
      <c r="C242" s="80"/>
      <c r="D242" s="117"/>
      <c r="E242" s="187" t="s">
        <v>592</v>
      </c>
      <c r="F242" s="61"/>
      <c r="G242" s="85" t="s">
        <v>315</v>
      </c>
      <c r="H242" s="188"/>
      <c r="I242" s="189"/>
      <c r="J242" s="104"/>
      <c r="K242" s="358">
        <f t="shared" si="26"/>
        <v>0</v>
      </c>
      <c r="L242" s="74"/>
    </row>
    <row r="243" spans="2:12" ht="10.5" customHeight="1">
      <c r="B243" s="156"/>
      <c r="C243" s="80"/>
      <c r="D243" s="117"/>
      <c r="E243" s="187" t="s">
        <v>593</v>
      </c>
      <c r="F243" s="61"/>
      <c r="G243" s="85" t="s">
        <v>315</v>
      </c>
      <c r="H243" s="188"/>
      <c r="I243" s="189"/>
      <c r="J243" s="104"/>
      <c r="K243" s="358">
        <f t="shared" si="26"/>
        <v>0</v>
      </c>
      <c r="L243" s="74"/>
    </row>
    <row r="244" spans="2:12" ht="10.5" customHeight="1">
      <c r="B244" s="156"/>
      <c r="C244" s="80"/>
      <c r="D244" s="117"/>
      <c r="E244" s="187" t="s">
        <v>594</v>
      </c>
      <c r="F244" s="61"/>
      <c r="G244" s="85" t="s">
        <v>315</v>
      </c>
      <c r="H244" s="188"/>
      <c r="I244" s="189"/>
      <c r="J244" s="104"/>
      <c r="K244" s="358">
        <f t="shared" si="26"/>
        <v>0</v>
      </c>
      <c r="L244" s="74"/>
    </row>
    <row r="245" spans="2:12" ht="10.5" customHeight="1">
      <c r="B245" s="156"/>
      <c r="C245" s="173"/>
      <c r="D245" s="117"/>
      <c r="E245" s="192" t="s">
        <v>595</v>
      </c>
      <c r="F245" s="82"/>
      <c r="G245" s="103"/>
      <c r="H245" s="193"/>
      <c r="I245" s="194"/>
      <c r="J245" s="104"/>
      <c r="K245" s="358">
        <f t="shared" si="26"/>
        <v>0</v>
      </c>
      <c r="L245" s="74"/>
    </row>
    <row r="246" spans="2:12" ht="10.5" customHeight="1">
      <c r="B246" s="156"/>
      <c r="C246" s="105"/>
      <c r="D246" s="117"/>
      <c r="E246" s="122" t="s">
        <v>382</v>
      </c>
      <c r="F246" s="55"/>
      <c r="G246" s="142"/>
      <c r="H246" s="143"/>
      <c r="I246" s="144"/>
      <c r="J246" s="91"/>
      <c r="K246" s="357"/>
      <c r="L246" s="92"/>
    </row>
    <row r="247" spans="2:12" ht="10.5" customHeight="1">
      <c r="B247" s="596"/>
      <c r="C247" s="113"/>
      <c r="D247" s="123"/>
      <c r="E247" s="124"/>
      <c r="F247" s="62"/>
      <c r="G247" s="136"/>
      <c r="H247" s="137"/>
      <c r="I247" s="138"/>
      <c r="J247" s="140">
        <f>SUM(J231:J245)</f>
        <v>969.9</v>
      </c>
      <c r="K247" s="372" t="s">
        <v>338</v>
      </c>
      <c r="L247" s="66">
        <f>IF(J$301=0,0,100*J247/J$301)</f>
        <v>2.2764423958210163</v>
      </c>
    </row>
    <row r="248" spans="2:12" ht="10.5" customHeight="1">
      <c r="B248" s="597">
        <v>8</v>
      </c>
      <c r="C248" s="114"/>
      <c r="D248" s="115"/>
      <c r="E248" s="196"/>
      <c r="F248" s="182" t="s">
        <v>596</v>
      </c>
      <c r="G248" s="85" t="s">
        <v>315</v>
      </c>
      <c r="H248" s="188"/>
      <c r="I248" s="189"/>
      <c r="J248" s="104"/>
      <c r="K248" s="358">
        <f aca="true" t="shared" si="27" ref="K248:K262">IF(J$247=0,0,100*J248/J$247)</f>
        <v>0</v>
      </c>
      <c r="L248" s="74"/>
    </row>
    <row r="249" spans="2:12" ht="10.5" customHeight="1">
      <c r="B249" s="195"/>
      <c r="C249" s="105"/>
      <c r="D249" s="117"/>
      <c r="E249" s="196" t="s">
        <v>597</v>
      </c>
      <c r="F249" s="182" t="s">
        <v>598</v>
      </c>
      <c r="G249" s="85" t="s">
        <v>315</v>
      </c>
      <c r="H249" s="188"/>
      <c r="I249" s="189"/>
      <c r="J249" s="104"/>
      <c r="K249" s="358">
        <f t="shared" si="27"/>
        <v>0</v>
      </c>
      <c r="L249" s="74"/>
    </row>
    <row r="250" spans="2:12" ht="10.5" customHeight="1">
      <c r="B250" s="238"/>
      <c r="C250" s="105"/>
      <c r="D250" s="117"/>
      <c r="E250" s="197" t="s">
        <v>599</v>
      </c>
      <c r="F250" s="182" t="s">
        <v>600</v>
      </c>
      <c r="G250" s="85" t="s">
        <v>315</v>
      </c>
      <c r="H250" s="188"/>
      <c r="I250" s="189"/>
      <c r="J250" s="104">
        <v>80</v>
      </c>
      <c r="K250" s="358">
        <f t="shared" si="27"/>
        <v>8.24827301783689</v>
      </c>
      <c r="L250" s="74"/>
    </row>
    <row r="251" spans="2:12" ht="10.5" customHeight="1">
      <c r="B251" s="238"/>
      <c r="C251" s="105"/>
      <c r="D251" s="117"/>
      <c r="E251" s="196"/>
      <c r="F251" s="182" t="s">
        <v>601</v>
      </c>
      <c r="G251" s="85" t="s">
        <v>315</v>
      </c>
      <c r="H251" s="188"/>
      <c r="I251" s="189"/>
      <c r="J251" s="104"/>
      <c r="K251" s="358">
        <f t="shared" si="27"/>
        <v>0</v>
      </c>
      <c r="L251" s="74"/>
    </row>
    <row r="252" spans="2:12" ht="10.5" customHeight="1">
      <c r="B252" s="238"/>
      <c r="C252" s="105"/>
      <c r="D252" s="117"/>
      <c r="E252" s="187"/>
      <c r="F252" s="182" t="s">
        <v>602</v>
      </c>
      <c r="G252" s="85" t="s">
        <v>315</v>
      </c>
      <c r="H252" s="188"/>
      <c r="I252" s="189"/>
      <c r="J252" s="104"/>
      <c r="K252" s="358">
        <f t="shared" si="27"/>
        <v>0</v>
      </c>
      <c r="L252" s="74"/>
    </row>
    <row r="253" spans="2:12" ht="10.5" customHeight="1">
      <c r="B253" s="238"/>
      <c r="C253" s="105"/>
      <c r="D253" s="117"/>
      <c r="E253" s="196"/>
      <c r="F253" s="182" t="s">
        <v>603</v>
      </c>
      <c r="G253" s="85" t="s">
        <v>315</v>
      </c>
      <c r="H253" s="188"/>
      <c r="I253" s="189"/>
      <c r="J253" s="104"/>
      <c r="K253" s="358">
        <f t="shared" si="27"/>
        <v>0</v>
      </c>
      <c r="L253" s="74"/>
    </row>
    <row r="254" spans="2:12" ht="10.5" customHeight="1">
      <c r="B254" s="238"/>
      <c r="C254" s="105"/>
      <c r="D254" s="117"/>
      <c r="E254" s="196" t="s">
        <v>604</v>
      </c>
      <c r="F254" s="182" t="s">
        <v>605</v>
      </c>
      <c r="G254" s="85" t="s">
        <v>315</v>
      </c>
      <c r="H254" s="188"/>
      <c r="I254" s="189"/>
      <c r="J254" s="104"/>
      <c r="K254" s="358">
        <f t="shared" si="27"/>
        <v>0</v>
      </c>
      <c r="L254" s="74"/>
    </row>
    <row r="255" spans="2:12" ht="10.5" customHeight="1">
      <c r="B255" s="238"/>
      <c r="C255" s="80" t="s">
        <v>606</v>
      </c>
      <c r="D255" s="117"/>
      <c r="E255" s="190" t="s">
        <v>607</v>
      </c>
      <c r="F255" s="182" t="s">
        <v>608</v>
      </c>
      <c r="G255" s="85" t="s">
        <v>315</v>
      </c>
      <c r="H255" s="188"/>
      <c r="I255" s="189"/>
      <c r="J255" s="104"/>
      <c r="K255" s="358">
        <f t="shared" si="27"/>
        <v>0</v>
      </c>
      <c r="L255" s="74"/>
    </row>
    <row r="256" spans="2:12" ht="10.5" customHeight="1">
      <c r="B256" s="238"/>
      <c r="C256" s="80"/>
      <c r="D256" s="117" t="s">
        <v>609</v>
      </c>
      <c r="E256" s="196"/>
      <c r="F256" s="182" t="s">
        <v>610</v>
      </c>
      <c r="G256" s="85" t="s">
        <v>315</v>
      </c>
      <c r="H256" s="188"/>
      <c r="I256" s="189"/>
      <c r="J256" s="104"/>
      <c r="K256" s="358">
        <f t="shared" si="27"/>
        <v>0</v>
      </c>
      <c r="L256" s="74"/>
    </row>
    <row r="257" spans="2:12" ht="10.5" customHeight="1">
      <c r="B257" s="238"/>
      <c r="C257" s="173"/>
      <c r="D257" s="117" t="s">
        <v>611</v>
      </c>
      <c r="E257" s="196" t="s">
        <v>612</v>
      </c>
      <c r="F257" s="182" t="s">
        <v>613</v>
      </c>
      <c r="G257" s="85" t="s">
        <v>315</v>
      </c>
      <c r="H257" s="188"/>
      <c r="I257" s="189"/>
      <c r="J257" s="104"/>
      <c r="K257" s="358">
        <f t="shared" si="27"/>
        <v>0</v>
      </c>
      <c r="L257" s="74"/>
    </row>
    <row r="258" spans="2:12" ht="10.5" customHeight="1">
      <c r="B258" s="238"/>
      <c r="C258" s="173"/>
      <c r="D258" s="117"/>
      <c r="E258" s="187"/>
      <c r="F258" s="182" t="s">
        <v>614</v>
      </c>
      <c r="G258" s="85" t="s">
        <v>315</v>
      </c>
      <c r="H258" s="188"/>
      <c r="I258" s="189"/>
      <c r="J258" s="104"/>
      <c r="K258" s="358">
        <f t="shared" si="27"/>
        <v>0</v>
      </c>
      <c r="L258" s="74"/>
    </row>
    <row r="259" spans="2:12" ht="10.5" customHeight="1">
      <c r="B259" s="238"/>
      <c r="C259" s="80"/>
      <c r="D259" s="117"/>
      <c r="E259" s="196"/>
      <c r="F259" s="182" t="s">
        <v>615</v>
      </c>
      <c r="G259" s="85" t="s">
        <v>315</v>
      </c>
      <c r="H259" s="188"/>
      <c r="I259" s="189"/>
      <c r="J259" s="104"/>
      <c r="K259" s="358">
        <f t="shared" si="27"/>
        <v>0</v>
      </c>
      <c r="L259" s="74"/>
    </row>
    <row r="260" spans="2:12" ht="10.5" customHeight="1">
      <c r="B260" s="238"/>
      <c r="C260" s="80"/>
      <c r="D260" s="117"/>
      <c r="E260" s="196" t="s">
        <v>616</v>
      </c>
      <c r="F260" s="182" t="s">
        <v>617</v>
      </c>
      <c r="G260" s="85" t="s">
        <v>315</v>
      </c>
      <c r="H260" s="188"/>
      <c r="I260" s="189"/>
      <c r="J260" s="104"/>
      <c r="K260" s="358">
        <f t="shared" si="27"/>
        <v>0</v>
      </c>
      <c r="L260" s="74"/>
    </row>
    <row r="261" spans="2:12" ht="10.5" customHeight="1">
      <c r="B261" s="238"/>
      <c r="C261" s="80"/>
      <c r="D261" s="117"/>
      <c r="E261" s="196"/>
      <c r="F261" s="182" t="s">
        <v>618</v>
      </c>
      <c r="G261" s="85" t="s">
        <v>315</v>
      </c>
      <c r="H261" s="188"/>
      <c r="I261" s="189"/>
      <c r="J261" s="104"/>
      <c r="K261" s="358">
        <f t="shared" si="27"/>
        <v>0</v>
      </c>
      <c r="L261" s="74"/>
    </row>
    <row r="262" spans="2:12" ht="10.5" customHeight="1">
      <c r="B262" s="238"/>
      <c r="C262" s="173"/>
      <c r="D262" s="117"/>
      <c r="E262" s="196"/>
      <c r="F262" s="182" t="s">
        <v>619</v>
      </c>
      <c r="G262" s="85" t="s">
        <v>315</v>
      </c>
      <c r="H262" s="193"/>
      <c r="I262" s="194"/>
      <c r="J262" s="104"/>
      <c r="K262" s="358">
        <f t="shared" si="27"/>
        <v>0</v>
      </c>
      <c r="L262" s="74"/>
    </row>
    <row r="263" spans="2:12" ht="10.5" customHeight="1">
      <c r="B263" s="195"/>
      <c r="C263" s="105"/>
      <c r="D263" s="117"/>
      <c r="E263" s="122" t="s">
        <v>382</v>
      </c>
      <c r="F263" s="55"/>
      <c r="G263" s="142"/>
      <c r="H263" s="143"/>
      <c r="I263" s="144"/>
      <c r="J263" s="91"/>
      <c r="K263" s="357"/>
      <c r="L263" s="92"/>
    </row>
    <row r="264" spans="2:12" ht="10.5" customHeight="1">
      <c r="B264" s="75" t="s">
        <v>582</v>
      </c>
      <c r="C264" s="113"/>
      <c r="D264" s="123"/>
      <c r="E264" s="124"/>
      <c r="F264" s="62"/>
      <c r="G264" s="136"/>
      <c r="H264" s="137"/>
      <c r="I264" s="138"/>
      <c r="J264" s="140">
        <f>SUM(J248:J262)</f>
        <v>80</v>
      </c>
      <c r="K264" s="372" t="s">
        <v>338</v>
      </c>
      <c r="L264" s="66">
        <f>IF(J$301=0,0,100*J264/J$301)</f>
        <v>0.18776718390110453</v>
      </c>
    </row>
    <row r="265" spans="2:12" ht="10.5" customHeight="1">
      <c r="B265" s="75" t="s">
        <v>584</v>
      </c>
      <c r="C265" s="114"/>
      <c r="D265" s="115"/>
      <c r="E265" s="116" t="s">
        <v>620</v>
      </c>
      <c r="F265" s="96"/>
      <c r="G265" s="85" t="s">
        <v>315</v>
      </c>
      <c r="H265" s="188"/>
      <c r="I265" s="189"/>
      <c r="J265" s="104"/>
      <c r="K265" s="358">
        <f aca="true" t="shared" si="28" ref="K265:K270">IF(J$272=0,0,100*J265/J$272)</f>
        <v>0</v>
      </c>
      <c r="L265" s="74"/>
    </row>
    <row r="266" spans="2:12" ht="10.5" customHeight="1">
      <c r="B266" s="75" t="s">
        <v>587</v>
      </c>
      <c r="C266" s="105"/>
      <c r="D266" s="117"/>
      <c r="E266" s="116" t="s">
        <v>621</v>
      </c>
      <c r="F266" s="96"/>
      <c r="G266" s="85" t="s">
        <v>315</v>
      </c>
      <c r="H266" s="188"/>
      <c r="I266" s="189"/>
      <c r="J266" s="104">
        <v>110</v>
      </c>
      <c r="K266" s="358">
        <f t="shared" si="28"/>
        <v>100</v>
      </c>
      <c r="L266" s="74"/>
    </row>
    <row r="267" spans="2:12" ht="10.5" customHeight="1">
      <c r="B267" s="75"/>
      <c r="C267" s="105"/>
      <c r="D267" s="117"/>
      <c r="E267" s="116" t="s">
        <v>622</v>
      </c>
      <c r="F267" s="96"/>
      <c r="G267" s="85" t="s">
        <v>315</v>
      </c>
      <c r="H267" s="188"/>
      <c r="I267" s="189"/>
      <c r="J267" s="104"/>
      <c r="K267" s="358">
        <f t="shared" si="28"/>
        <v>0</v>
      </c>
      <c r="L267" s="74"/>
    </row>
    <row r="268" spans="2:12" ht="10.5" customHeight="1">
      <c r="B268" s="75"/>
      <c r="C268" s="80" t="s">
        <v>623</v>
      </c>
      <c r="D268" s="117"/>
      <c r="E268" s="116" t="s">
        <v>624</v>
      </c>
      <c r="F268" s="96"/>
      <c r="G268" s="85" t="s">
        <v>315</v>
      </c>
      <c r="H268" s="188"/>
      <c r="I268" s="189"/>
      <c r="J268" s="104"/>
      <c r="K268" s="358">
        <f t="shared" si="28"/>
        <v>0</v>
      </c>
      <c r="L268" s="74"/>
    </row>
    <row r="269" spans="2:12" ht="10.5" customHeight="1">
      <c r="B269" s="75"/>
      <c r="C269" s="80"/>
      <c r="D269" s="117" t="s">
        <v>625</v>
      </c>
      <c r="E269" s="116" t="s">
        <v>626</v>
      </c>
      <c r="F269" s="96"/>
      <c r="G269" s="85" t="s">
        <v>315</v>
      </c>
      <c r="H269" s="188"/>
      <c r="I269" s="189"/>
      <c r="J269" s="104"/>
      <c r="K269" s="358">
        <f t="shared" si="28"/>
        <v>0</v>
      </c>
      <c r="L269" s="74"/>
    </row>
    <row r="270" spans="2:12" ht="10.5" customHeight="1">
      <c r="B270" s="75"/>
      <c r="C270" s="105"/>
      <c r="D270" s="117"/>
      <c r="E270" s="121" t="s">
        <v>627</v>
      </c>
      <c r="F270" s="96"/>
      <c r="G270" s="103"/>
      <c r="H270" s="193"/>
      <c r="I270" s="194"/>
      <c r="J270" s="104"/>
      <c r="K270" s="358">
        <f t="shared" si="28"/>
        <v>0</v>
      </c>
      <c r="L270" s="74"/>
    </row>
    <row r="271" spans="2:12" ht="10.5" customHeight="1">
      <c r="B271" s="75" t="s">
        <v>327</v>
      </c>
      <c r="C271" s="105"/>
      <c r="D271" s="117"/>
      <c r="E271" s="122" t="s">
        <v>382</v>
      </c>
      <c r="F271" s="55"/>
      <c r="G271" s="142"/>
      <c r="H271" s="143"/>
      <c r="I271" s="144"/>
      <c r="J271" s="91"/>
      <c r="K271" s="357"/>
      <c r="L271" s="92"/>
    </row>
    <row r="272" spans="2:12" ht="10.5" customHeight="1">
      <c r="B272" s="156"/>
      <c r="C272" s="113"/>
      <c r="D272" s="123"/>
      <c r="E272" s="124"/>
      <c r="F272" s="62"/>
      <c r="G272" s="142"/>
      <c r="H272" s="137"/>
      <c r="I272" s="138"/>
      <c r="J272" s="140">
        <f>SUM(J265:J270)</f>
        <v>110</v>
      </c>
      <c r="K272" s="372" t="s">
        <v>338</v>
      </c>
      <c r="L272" s="66">
        <f>IF(J$301=0,0,100*J272/J$301)</f>
        <v>0.25817987786401875</v>
      </c>
    </row>
    <row r="273" spans="2:12" ht="10.5" customHeight="1">
      <c r="B273" s="94"/>
      <c r="C273" s="114"/>
      <c r="D273" s="115"/>
      <c r="E273" s="116" t="s">
        <v>628</v>
      </c>
      <c r="F273" s="96"/>
      <c r="G273" s="85" t="s">
        <v>315</v>
      </c>
      <c r="H273" s="188"/>
      <c r="I273" s="189"/>
      <c r="J273" s="104"/>
      <c r="K273" s="358">
        <f>IF(J$277=0,0,100*J273/J$277)</f>
        <v>0</v>
      </c>
      <c r="L273" s="74"/>
    </row>
    <row r="274" spans="2:12" ht="10.5" customHeight="1">
      <c r="B274" s="94"/>
      <c r="C274" s="105"/>
      <c r="D274" s="117"/>
      <c r="E274" s="116" t="s">
        <v>629</v>
      </c>
      <c r="F274" s="96"/>
      <c r="G274" s="85" t="s">
        <v>315</v>
      </c>
      <c r="H274" s="188"/>
      <c r="I274" s="189"/>
      <c r="J274" s="104"/>
      <c r="K274" s="358">
        <f>IF(J$277=0,0,100*J274/J$277)</f>
        <v>0</v>
      </c>
      <c r="L274" s="74"/>
    </row>
    <row r="275" spans="2:12" ht="10.5" customHeight="1">
      <c r="B275" s="75" t="s">
        <v>630</v>
      </c>
      <c r="C275" s="80" t="s">
        <v>631</v>
      </c>
      <c r="D275" s="117"/>
      <c r="E275" s="116" t="s">
        <v>632</v>
      </c>
      <c r="F275" s="96"/>
      <c r="G275" s="85" t="s">
        <v>315</v>
      </c>
      <c r="H275" s="193"/>
      <c r="I275" s="194"/>
      <c r="J275" s="104"/>
      <c r="K275" s="358">
        <f>IF(J$277=0,0,100*J275/J$277)</f>
        <v>0</v>
      </c>
      <c r="L275" s="74"/>
    </row>
    <row r="276" spans="2:12" ht="10.5" customHeight="1">
      <c r="B276" s="75" t="s">
        <v>633</v>
      </c>
      <c r="C276" s="105"/>
      <c r="D276" s="117" t="s">
        <v>634</v>
      </c>
      <c r="E276" s="122" t="s">
        <v>382</v>
      </c>
      <c r="F276" s="55"/>
      <c r="G276" s="142"/>
      <c r="H276" s="143"/>
      <c r="I276" s="144"/>
      <c r="J276" s="91"/>
      <c r="K276" s="357"/>
      <c r="L276" s="92"/>
    </row>
    <row r="277" spans="2:12" ht="10.5" customHeight="1">
      <c r="B277" s="100"/>
      <c r="C277" s="113"/>
      <c r="D277" s="123"/>
      <c r="E277" s="124"/>
      <c r="F277" s="62"/>
      <c r="G277" s="136"/>
      <c r="H277" s="137"/>
      <c r="I277" s="138"/>
      <c r="J277" s="140">
        <f>SUM(J273:J275)</f>
        <v>0</v>
      </c>
      <c r="K277" s="372" t="s">
        <v>338</v>
      </c>
      <c r="L277" s="66">
        <f>IF(J$301=0,0,100*J277/J$301)</f>
        <v>0</v>
      </c>
    </row>
    <row r="278" spans="2:12" ht="10.5" customHeight="1">
      <c r="B278" s="94"/>
      <c r="C278" s="114"/>
      <c r="D278" s="115"/>
      <c r="E278" s="196"/>
      <c r="F278" s="182" t="s">
        <v>635</v>
      </c>
      <c r="G278" s="85" t="s">
        <v>636</v>
      </c>
      <c r="H278" s="198">
        <v>2</v>
      </c>
      <c r="I278" s="199">
        <v>230</v>
      </c>
      <c r="J278" s="99">
        <f>H278*I278</f>
        <v>460</v>
      </c>
      <c r="K278" s="358">
        <f>IF(J$284=0,0,100*J278/J$284)</f>
        <v>63.888888888888886</v>
      </c>
      <c r="L278" s="74"/>
    </row>
    <row r="279" spans="2:12" ht="10.5" customHeight="1">
      <c r="B279" s="75"/>
      <c r="C279" s="105"/>
      <c r="D279" s="117"/>
      <c r="E279" s="196" t="s">
        <v>637</v>
      </c>
      <c r="F279" s="182" t="s">
        <v>638</v>
      </c>
      <c r="G279" s="85" t="s">
        <v>636</v>
      </c>
      <c r="H279" s="198">
        <v>2</v>
      </c>
      <c r="I279" s="199">
        <v>130</v>
      </c>
      <c r="J279" s="99">
        <f>H279*I279</f>
        <v>260</v>
      </c>
      <c r="K279" s="358">
        <f>IF(J$284=0,0,100*J279/J$284)</f>
        <v>36.111111111111114</v>
      </c>
      <c r="L279" s="74"/>
    </row>
    <row r="280" spans="2:12" ht="10.5" customHeight="1">
      <c r="B280" s="75"/>
      <c r="C280" s="80" t="s">
        <v>639</v>
      </c>
      <c r="D280" s="117"/>
      <c r="E280" s="197" t="s">
        <v>640</v>
      </c>
      <c r="F280" s="182" t="s">
        <v>641</v>
      </c>
      <c r="G280" s="85" t="s">
        <v>636</v>
      </c>
      <c r="H280" s="198"/>
      <c r="I280" s="199"/>
      <c r="J280" s="99">
        <f>H280*I280</f>
        <v>0</v>
      </c>
      <c r="K280" s="358">
        <f>IF(J$284=0,0,100*J280/J$284)</f>
        <v>0</v>
      </c>
      <c r="L280" s="74"/>
    </row>
    <row r="281" spans="2:12" ht="10.5" customHeight="1">
      <c r="B281" s="75"/>
      <c r="C281" s="80"/>
      <c r="D281" s="117"/>
      <c r="E281" s="196"/>
      <c r="F281" s="182" t="s">
        <v>642</v>
      </c>
      <c r="G281" s="85" t="s">
        <v>636</v>
      </c>
      <c r="H281" s="198"/>
      <c r="I281" s="199"/>
      <c r="J281" s="99"/>
      <c r="K281" s="358">
        <f>IF(J$284=0,0,100*J281/J$284)</f>
        <v>0</v>
      </c>
      <c r="L281" s="74"/>
    </row>
    <row r="282" spans="2:12" ht="10.5" customHeight="1">
      <c r="B282" s="75"/>
      <c r="C282" s="80"/>
      <c r="D282" s="117"/>
      <c r="E282" s="187"/>
      <c r="F282" s="130" t="s">
        <v>643</v>
      </c>
      <c r="G282" s="103"/>
      <c r="H282" s="198"/>
      <c r="I282" s="199"/>
      <c r="J282" s="99">
        <f>H282*I282</f>
        <v>0</v>
      </c>
      <c r="K282" s="358">
        <f>IF(J$284=0,0,100*J282/J$284)</f>
        <v>0</v>
      </c>
      <c r="L282" s="74"/>
    </row>
    <row r="283" spans="2:12" ht="10.5" customHeight="1">
      <c r="B283" s="75"/>
      <c r="C283" s="80"/>
      <c r="D283" s="117"/>
      <c r="E283" s="122" t="s">
        <v>382</v>
      </c>
      <c r="F283" s="55"/>
      <c r="G283" s="142"/>
      <c r="H283" s="143"/>
      <c r="I283" s="144"/>
      <c r="J283" s="91"/>
      <c r="K283" s="357"/>
      <c r="L283" s="92"/>
    </row>
    <row r="284" spans="2:12" ht="10.5" customHeight="1">
      <c r="B284" s="75"/>
      <c r="C284" s="80"/>
      <c r="D284" s="117"/>
      <c r="E284" s="124"/>
      <c r="F284" s="62"/>
      <c r="G284" s="142"/>
      <c r="H284" s="143"/>
      <c r="I284" s="144"/>
      <c r="J284" s="140">
        <f>SUM(J278:J282)</f>
        <v>720</v>
      </c>
      <c r="K284" s="372" t="s">
        <v>338</v>
      </c>
      <c r="L284" s="66">
        <f>IF(J$301=0,0,100*J284/J$301)</f>
        <v>1.6899046551099408</v>
      </c>
    </row>
    <row r="285" spans="2:12" ht="10.5" customHeight="1">
      <c r="B285" s="75"/>
      <c r="C285" s="80"/>
      <c r="D285" s="117"/>
      <c r="E285" s="82"/>
      <c r="F285" s="200" t="s">
        <v>644</v>
      </c>
      <c r="G285" s="164" t="s">
        <v>394</v>
      </c>
      <c r="H285" s="97">
        <v>2</v>
      </c>
      <c r="I285" s="98">
        <v>18</v>
      </c>
      <c r="J285" s="201">
        <f>H285*I285</f>
        <v>36</v>
      </c>
      <c r="K285" s="358">
        <f>IF(J$291=0,0,100*J285/J$291)</f>
        <v>35.573122529644266</v>
      </c>
      <c r="L285" s="165"/>
    </row>
    <row r="286" spans="2:12" ht="10.5" customHeight="1">
      <c r="B286" s="75"/>
      <c r="C286" s="80"/>
      <c r="D286" s="117"/>
      <c r="E286" s="82" t="s">
        <v>645</v>
      </c>
      <c r="F286" s="200" t="s">
        <v>646</v>
      </c>
      <c r="G286" s="164" t="s">
        <v>394</v>
      </c>
      <c r="H286" s="97">
        <v>2</v>
      </c>
      <c r="I286" s="98">
        <v>12</v>
      </c>
      <c r="J286" s="201">
        <f>H286*I286</f>
        <v>24</v>
      </c>
      <c r="K286" s="358">
        <f>IF(J$291=0,0,100*J286/J$291)</f>
        <v>23.715415019762844</v>
      </c>
      <c r="L286" s="165"/>
    </row>
    <row r="287" spans="2:12" ht="10.5" customHeight="1">
      <c r="B287" s="75"/>
      <c r="C287" s="80"/>
      <c r="D287" s="117"/>
      <c r="E287" s="82" t="s">
        <v>647</v>
      </c>
      <c r="F287" s="200" t="s">
        <v>648</v>
      </c>
      <c r="G287" s="164" t="s">
        <v>394</v>
      </c>
      <c r="H287" s="97">
        <v>2</v>
      </c>
      <c r="I287" s="98">
        <v>12</v>
      </c>
      <c r="J287" s="201">
        <f>H287*I287</f>
        <v>24</v>
      </c>
      <c r="K287" s="358">
        <f>IF(J$291=0,0,100*J287/J$291)</f>
        <v>23.715415019762844</v>
      </c>
      <c r="L287" s="165"/>
    </row>
    <row r="288" spans="2:12" ht="10.5" customHeight="1">
      <c r="B288" s="100"/>
      <c r="C288" s="80"/>
      <c r="D288" s="117"/>
      <c r="E288" s="82"/>
      <c r="F288" s="200" t="s">
        <v>649</v>
      </c>
      <c r="G288" s="164" t="s">
        <v>394</v>
      </c>
      <c r="H288" s="97">
        <v>2</v>
      </c>
      <c r="I288" s="98">
        <v>8.6</v>
      </c>
      <c r="J288" s="201">
        <f>H288*I288</f>
        <v>17.2</v>
      </c>
      <c r="K288" s="358">
        <f>IF(J$291=0,0,100*J288/J$291)</f>
        <v>16.99604743083004</v>
      </c>
      <c r="L288" s="165"/>
    </row>
    <row r="289" spans="2:12" ht="10.5" customHeight="1">
      <c r="B289" s="94"/>
      <c r="C289" s="80"/>
      <c r="D289" s="117"/>
      <c r="E289" s="82"/>
      <c r="F289" s="202" t="s">
        <v>650</v>
      </c>
      <c r="G289" s="166"/>
      <c r="H289" s="97"/>
      <c r="I289" s="98"/>
      <c r="J289" s="201">
        <f>H289*I289</f>
        <v>0</v>
      </c>
      <c r="K289" s="358">
        <f>IF(J$291=0,0,100*J289/J$291)</f>
        <v>0</v>
      </c>
      <c r="L289" s="165"/>
    </row>
    <row r="290" spans="2:12" ht="10.5" customHeight="1">
      <c r="B290" s="94"/>
      <c r="C290" s="80"/>
      <c r="D290" s="117"/>
      <c r="E290" s="122" t="s">
        <v>382</v>
      </c>
      <c r="F290" s="55"/>
      <c r="G290" s="142"/>
      <c r="H290" s="143"/>
      <c r="I290" s="144"/>
      <c r="J290" s="91"/>
      <c r="K290" s="357"/>
      <c r="L290" s="92"/>
    </row>
    <row r="291" spans="2:12" ht="10.5" customHeight="1">
      <c r="B291" s="75"/>
      <c r="C291" s="105"/>
      <c r="D291" s="117"/>
      <c r="E291" s="124"/>
      <c r="F291" s="62"/>
      <c r="G291" s="142"/>
      <c r="H291" s="143"/>
      <c r="I291" s="144"/>
      <c r="J291" s="140">
        <f>SUM(J285:J289)</f>
        <v>101.2</v>
      </c>
      <c r="K291" s="372" t="s">
        <v>338</v>
      </c>
      <c r="L291" s="66">
        <f>IF(J$301=0,0,100*J291/J$301)</f>
        <v>0.23752548763489723</v>
      </c>
    </row>
    <row r="292" spans="2:12" ht="10.5" customHeight="1">
      <c r="B292" s="75"/>
      <c r="C292" s="68" t="s">
        <v>337</v>
      </c>
      <c r="D292" s="53"/>
      <c r="E292" s="70"/>
      <c r="F292" s="55"/>
      <c r="G292" s="142"/>
      <c r="H292" s="143"/>
      <c r="I292" s="144"/>
      <c r="J292" s="91"/>
      <c r="K292" s="368"/>
      <c r="L292" s="74"/>
    </row>
    <row r="293" spans="2:12" ht="10.5" customHeight="1">
      <c r="B293" s="59"/>
      <c r="C293" s="113"/>
      <c r="D293" s="60"/>
      <c r="E293" s="61"/>
      <c r="F293" s="62"/>
      <c r="G293" s="136"/>
      <c r="H293" s="137"/>
      <c r="I293" s="138"/>
      <c r="J293" s="93">
        <f>J291+J284+J277+J272+J264+J247</f>
        <v>1981.1</v>
      </c>
      <c r="K293" s="360"/>
      <c r="L293" s="147"/>
    </row>
    <row r="294" spans="2:12" ht="10.5" customHeight="1">
      <c r="B294" s="67" t="s">
        <v>651</v>
      </c>
      <c r="C294" s="107" t="s">
        <v>652</v>
      </c>
      <c r="D294" s="108" t="s">
        <v>653</v>
      </c>
      <c r="E294" s="109"/>
      <c r="F294" s="96"/>
      <c r="G294" s="85" t="s">
        <v>315</v>
      </c>
      <c r="H294" s="188"/>
      <c r="I294" s="189"/>
      <c r="J294" s="104"/>
      <c r="K294" s="368"/>
      <c r="L294" s="66">
        <f>IF(J$301=0,0,100*J294/J$301)</f>
        <v>0</v>
      </c>
    </row>
    <row r="295" spans="2:12" ht="10.5" customHeight="1">
      <c r="B295" s="75" t="s">
        <v>654</v>
      </c>
      <c r="C295" s="107" t="s">
        <v>655</v>
      </c>
      <c r="D295" s="108"/>
      <c r="E295" s="203"/>
      <c r="F295" s="204"/>
      <c r="G295" s="85" t="s">
        <v>315</v>
      </c>
      <c r="H295" s="188"/>
      <c r="I295" s="189"/>
      <c r="J295" s="104">
        <v>210.56</v>
      </c>
      <c r="K295" s="368"/>
      <c r="L295" s="66">
        <f>IF(J$301=0,0,100*J295/J$301)</f>
        <v>0.49420322802770716</v>
      </c>
    </row>
    <row r="296" spans="2:12" ht="10.5" customHeight="1">
      <c r="B296" s="75" t="s">
        <v>656</v>
      </c>
      <c r="C296" s="107" t="s">
        <v>657</v>
      </c>
      <c r="D296" s="108"/>
      <c r="E296" s="203"/>
      <c r="F296" s="96"/>
      <c r="G296" s="85" t="s">
        <v>315</v>
      </c>
      <c r="H296" s="188"/>
      <c r="I296" s="189"/>
      <c r="J296" s="104"/>
      <c r="K296" s="368"/>
      <c r="L296" s="66">
        <f>IF(J$301=0,0,100*J296/J$301)</f>
        <v>0</v>
      </c>
    </row>
    <row r="297" spans="2:12" ht="10.5" customHeight="1">
      <c r="B297" s="75" t="s">
        <v>534</v>
      </c>
      <c r="C297" s="68" t="s">
        <v>337</v>
      </c>
      <c r="D297" s="53"/>
      <c r="E297" s="70"/>
      <c r="F297" s="55"/>
      <c r="G297" s="142"/>
      <c r="H297" s="143"/>
      <c r="I297" s="144"/>
      <c r="J297" s="91"/>
      <c r="K297" s="368"/>
      <c r="L297" s="74"/>
    </row>
    <row r="298" spans="2:12" ht="10.5" customHeight="1">
      <c r="B298" s="75" t="s">
        <v>658</v>
      </c>
      <c r="C298" s="113"/>
      <c r="D298" s="60"/>
      <c r="E298" s="61"/>
      <c r="F298" s="62"/>
      <c r="G298" s="136"/>
      <c r="H298" s="137"/>
      <c r="I298" s="138"/>
      <c r="J298" s="93">
        <f>SUM(J294:J296)</f>
        <v>210.56</v>
      </c>
      <c r="K298" s="362"/>
      <c r="L298" s="147"/>
    </row>
    <row r="299" spans="2:12" ht="10.5" customHeight="1">
      <c r="B299" s="59"/>
      <c r="C299" s="60"/>
      <c r="D299" s="60"/>
      <c r="E299" s="61"/>
      <c r="H299" s="205"/>
      <c r="L299" s="206"/>
    </row>
    <row r="300" spans="2:12" ht="10.5" customHeight="1">
      <c r="B300" s="84"/>
      <c r="C300" s="53"/>
      <c r="F300" s="70"/>
      <c r="G300" s="207"/>
      <c r="H300" s="208"/>
      <c r="I300" s="209"/>
      <c r="J300" s="91"/>
      <c r="K300" s="369"/>
      <c r="L300" s="92"/>
    </row>
    <row r="301" spans="2:12" ht="10.5" customHeight="1">
      <c r="B301" s="59"/>
      <c r="C301" s="210" t="s">
        <v>659</v>
      </c>
      <c r="D301" s="60"/>
      <c r="E301" s="211"/>
      <c r="F301" s="61"/>
      <c r="G301" s="212"/>
      <c r="H301" s="213"/>
      <c r="I301" s="214"/>
      <c r="J301" s="125">
        <f>J298+J293+J230+J182+J124+J99+J44+J39+J23</f>
        <v>42605.954</v>
      </c>
      <c r="K301" s="370"/>
      <c r="L301" s="215" t="s">
        <v>338</v>
      </c>
    </row>
    <row r="302" ht="10.5" customHeight="1"/>
    <row r="303" spans="2:11" ht="10.5" customHeight="1">
      <c r="B303" s="328"/>
      <c r="C303" s="329" t="s">
        <v>660</v>
      </c>
      <c r="D303" s="112"/>
      <c r="E303" s="109"/>
      <c r="F303" s="109"/>
      <c r="G303" s="330"/>
      <c r="H303" s="331"/>
      <c r="I303" s="332"/>
      <c r="J303" s="335"/>
      <c r="K303" s="371">
        <f>1+J303/100</f>
        <v>1</v>
      </c>
    </row>
    <row r="304" ht="10.5" customHeight="1"/>
    <row r="305" spans="2:10" ht="10.5" customHeight="1">
      <c r="B305" s="328"/>
      <c r="C305" s="333" t="s">
        <v>661</v>
      </c>
      <c r="D305" s="112"/>
      <c r="E305" s="109"/>
      <c r="F305" s="109"/>
      <c r="G305" s="330"/>
      <c r="H305" s="331"/>
      <c r="I305" s="332"/>
      <c r="J305" s="334">
        <f>J301*K303</f>
        <v>42605.954</v>
      </c>
    </row>
  </sheetData>
  <sheetProtection/>
  <printOptions/>
  <pageMargins left="0.78" right="0.1968503937007874" top="0.3937007874015748" bottom="0.31496062992125984" header="0" footer="0"/>
  <pageSetup fitToHeight="5" horizontalDpi="300" verticalDpi="300" orientation="portrait" paperSize="9" scale="95" r:id="rId3"/>
  <headerFooter alignWithMargins="0">
    <oddFooter>&amp;L&amp;6
&amp;A</oddFooter>
  </headerFooter>
  <rowBreaks count="4" manualBreakCount="4">
    <brk id="70" max="65535" man="1"/>
    <brk id="133" max="65535" man="1"/>
    <brk id="194" max="65535" man="1"/>
    <brk id="247" max="6553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59"/>
  <sheetViews>
    <sheetView showGridLines="0" showZeros="0" zoomScalePageLayoutView="0" workbookViewId="0" topLeftCell="A58">
      <selection activeCell="S11" sqref="S11"/>
    </sheetView>
  </sheetViews>
  <sheetFormatPr defaultColWidth="11.421875" defaultRowHeight="12.75"/>
  <cols>
    <col min="1" max="1" width="0.85546875" style="0" customWidth="1"/>
    <col min="2" max="2" width="3.28125" style="0" customWidth="1"/>
    <col min="3" max="4" width="3.7109375" style="0" customWidth="1"/>
    <col min="5" max="5" width="4.00390625" style="0" customWidth="1"/>
    <col min="6" max="6" width="0.5625" style="0" customWidth="1"/>
    <col min="7" max="7" width="2.8515625" style="0" customWidth="1"/>
    <col min="8" max="8" width="3.421875" style="0" customWidth="1"/>
    <col min="9" max="9" width="3.7109375" style="0" customWidth="1"/>
    <col min="10" max="10" width="3.57421875" style="0" customWidth="1"/>
    <col min="11" max="11" width="0.42578125" style="0" customWidth="1"/>
    <col min="12" max="12" width="4.28125" style="0" customWidth="1"/>
    <col min="13" max="13" width="3.421875" style="0" customWidth="1"/>
    <col min="14" max="14" width="0.42578125" style="0" customWidth="1"/>
    <col min="15" max="15" width="3.421875" style="0" customWidth="1"/>
    <col min="16" max="16" width="0.42578125" style="0" customWidth="1"/>
    <col min="17" max="17" width="10.7109375" style="0" customWidth="1"/>
    <col min="18" max="18" width="4.57421875" style="0" customWidth="1"/>
    <col min="19" max="19" width="3.28125" style="0" customWidth="1"/>
    <col min="20" max="20" width="0.5625" style="0" customWidth="1"/>
    <col min="21" max="21" width="3.57421875" style="0" customWidth="1"/>
    <col min="22" max="22" width="11.57421875" style="0" customWidth="1"/>
    <col min="23" max="23" width="3.421875" style="0" customWidth="1"/>
    <col min="24" max="24" width="0.5625" style="0" customWidth="1"/>
    <col min="25" max="25" width="15.8515625" style="0" customWidth="1"/>
    <col min="26" max="73" width="11.421875" style="228" customWidth="1"/>
  </cols>
  <sheetData>
    <row r="1" spans="10:73" s="218" customFormat="1" ht="11.25" customHeight="1">
      <c r="J1"/>
      <c r="K1"/>
      <c r="L1"/>
      <c r="M1"/>
      <c r="N1"/>
      <c r="O1"/>
      <c r="P1" s="219"/>
      <c r="Q1" s="220" t="s">
        <v>0</v>
      </c>
      <c r="R1" s="219"/>
      <c r="S1" s="221"/>
      <c r="T1" s="219"/>
      <c r="U1" s="220" t="s">
        <v>1</v>
      </c>
      <c r="V1" s="219"/>
      <c r="W1" s="221"/>
      <c r="X1" s="219"/>
      <c r="Y1" s="237" t="s">
        <v>2</v>
      </c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</row>
    <row r="2" spans="16:25" ht="11.25" customHeight="1">
      <c r="P2" s="224"/>
      <c r="Q2" s="225"/>
      <c r="R2" s="226"/>
      <c r="S2" s="227"/>
      <c r="T2" s="224"/>
      <c r="U2" s="225"/>
      <c r="V2" s="226"/>
      <c r="W2" s="227"/>
      <c r="X2" s="224"/>
      <c r="Y2" s="342"/>
    </row>
    <row r="3" spans="2:25" ht="11.25" customHeight="1">
      <c r="B3" s="228"/>
      <c r="C3" s="228"/>
      <c r="D3" s="228"/>
      <c r="E3" s="228"/>
      <c r="F3" s="228"/>
      <c r="G3" s="228"/>
      <c r="H3" s="228"/>
      <c r="I3" s="228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</row>
    <row r="4" spans="2:73" s="218" customFormat="1" ht="12" customHeight="1">
      <c r="B4" s="229"/>
      <c r="C4" s="229"/>
      <c r="D4" s="229"/>
      <c r="E4" s="350" t="s">
        <v>3</v>
      </c>
      <c r="F4" s="223"/>
      <c r="G4" s="228"/>
      <c r="H4" s="223"/>
      <c r="I4" s="223"/>
      <c r="J4" s="223"/>
      <c r="K4" s="223"/>
      <c r="L4" s="223"/>
      <c r="M4" s="223"/>
      <c r="N4" s="223"/>
      <c r="O4" s="223"/>
      <c r="P4" s="223"/>
      <c r="Q4" s="229"/>
      <c r="R4" s="229"/>
      <c r="S4" s="229"/>
      <c r="T4" s="229"/>
      <c r="U4" s="229"/>
      <c r="V4" s="229"/>
      <c r="W4" s="229"/>
      <c r="X4" s="229"/>
      <c r="Y4" s="229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</row>
    <row r="5" s="228" customFormat="1" ht="2.25" customHeight="1"/>
    <row r="6" spans="2:73" s="218" customFormat="1" ht="11.25" customHeight="1"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1" t="s">
        <v>662</v>
      </c>
      <c r="R6" s="230"/>
      <c r="S6" s="230"/>
      <c r="T6" s="230"/>
      <c r="U6" s="232"/>
      <c r="V6" s="230"/>
      <c r="W6" s="230"/>
      <c r="X6" s="230"/>
      <c r="Y6" s="230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</row>
    <row r="7" s="223" customFormat="1" ht="11.25" customHeight="1">
      <c r="U7" s="321"/>
    </row>
    <row r="8" spans="2:20" ht="11.25" customHeight="1">
      <c r="B8" s="233" t="s">
        <v>663</v>
      </c>
      <c r="C8" s="233"/>
      <c r="D8" s="233"/>
      <c r="E8" s="233"/>
      <c r="F8" s="233"/>
      <c r="G8" s="233"/>
      <c r="M8" s="224"/>
      <c r="N8" s="224"/>
      <c r="O8" s="224"/>
      <c r="P8" s="224"/>
      <c r="R8" s="224"/>
      <c r="S8" s="224"/>
      <c r="T8" s="224"/>
    </row>
    <row r="9" spans="13:25" ht="3" customHeight="1">
      <c r="M9" s="224"/>
      <c r="N9" s="224"/>
      <c r="O9" s="224"/>
      <c r="P9" s="224"/>
      <c r="R9" s="224"/>
      <c r="S9" s="224"/>
      <c r="T9" s="224"/>
      <c r="U9" s="224"/>
      <c r="V9" s="224"/>
      <c r="W9" s="224"/>
      <c r="X9" s="224"/>
      <c r="Y9" s="224"/>
    </row>
    <row r="10" spans="2:73" s="218" customFormat="1" ht="9" customHeight="1">
      <c r="B10" s="220" t="s">
        <v>664</v>
      </c>
      <c r="C10" s="219"/>
      <c r="D10" s="219"/>
      <c r="E10"/>
      <c r="F10"/>
      <c r="G10"/>
      <c r="H10" s="219"/>
      <c r="I10" s="219"/>
      <c r="J10" s="219"/>
      <c r="K10" s="219"/>
      <c r="L10" s="219"/>
      <c r="M10" s="219"/>
      <c r="N10" s="219"/>
      <c r="O10" s="219"/>
      <c r="P10" s="219"/>
      <c r="Q10" s="221"/>
      <c r="R10" s="219"/>
      <c r="S10" s="234" t="s">
        <v>665</v>
      </c>
      <c r="T10" s="219"/>
      <c r="U10" s="219"/>
      <c r="V10" s="219"/>
      <c r="W10" s="219"/>
      <c r="X10" s="219"/>
      <c r="Y10" s="219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</row>
    <row r="11" spans="2:24" ht="12" customHeight="1">
      <c r="B11" s="346" t="str">
        <f>'Cronog-hab'!D3</f>
        <v> 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7"/>
      <c r="R11" s="224"/>
      <c r="S11" s="347"/>
      <c r="T11" s="224"/>
      <c r="U11" s="235" t="s">
        <v>9</v>
      </c>
      <c r="V11" s="224"/>
      <c r="W11" s="347" t="s">
        <v>37</v>
      </c>
      <c r="X11" s="235" t="s">
        <v>666</v>
      </c>
    </row>
    <row r="12" spans="2:25" ht="9" customHeight="1"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</row>
    <row r="13" spans="2:73" s="218" customFormat="1" ht="9" customHeight="1">
      <c r="B13" s="222" t="s">
        <v>226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21"/>
      <c r="R13" s="219"/>
      <c r="S13" s="219"/>
      <c r="T13" s="219"/>
      <c r="U13" s="219"/>
      <c r="V13" s="224"/>
      <c r="W13" s="219"/>
      <c r="X13" s="219"/>
      <c r="Y13" s="219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</row>
    <row r="14" spans="2:25" ht="11.25" customHeight="1">
      <c r="B14" s="346" t="s">
        <v>757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7"/>
      <c r="R14" s="224"/>
      <c r="S14" s="347"/>
      <c r="T14" s="224"/>
      <c r="U14" s="235" t="s">
        <v>12</v>
      </c>
      <c r="V14" s="224"/>
      <c r="W14" s="347"/>
      <c r="X14" s="224"/>
      <c r="Y14" s="235" t="s">
        <v>13</v>
      </c>
    </row>
    <row r="15" spans="26:73" s="224" customFormat="1" ht="10.5" customHeight="1"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</row>
    <row r="16" spans="2:73" s="218" customFormat="1" ht="9" customHeight="1">
      <c r="B16" s="220" t="s">
        <v>667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21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</row>
    <row r="17" spans="2:25" ht="11.25" customHeight="1">
      <c r="B17" s="348" t="s">
        <v>758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7"/>
    </row>
    <row r="18" spans="2:25" ht="12" customHeight="1"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</row>
    <row r="19" spans="2:73" s="218" customFormat="1" ht="9" customHeight="1">
      <c r="B19" s="222" t="s">
        <v>668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21"/>
      <c r="N19" s="219"/>
      <c r="O19" s="222" t="s">
        <v>669</v>
      </c>
      <c r="P19" s="219"/>
      <c r="Q19" s="219"/>
      <c r="R19" s="219"/>
      <c r="S19" s="221"/>
      <c r="T19" s="219"/>
      <c r="U19" s="222" t="s">
        <v>670</v>
      </c>
      <c r="V19" s="219"/>
      <c r="W19" s="219"/>
      <c r="X19" s="237"/>
      <c r="Y19" s="237" t="s">
        <v>671</v>
      </c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</row>
    <row r="20" spans="2:25" ht="11.25" customHeight="1">
      <c r="B20" s="348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7"/>
      <c r="N20" s="217"/>
      <c r="O20" s="348" t="s">
        <v>759</v>
      </c>
      <c r="P20" s="226"/>
      <c r="Q20" s="226"/>
      <c r="R20" s="226"/>
      <c r="S20" s="227"/>
      <c r="T20" s="217"/>
      <c r="U20" s="348" t="s">
        <v>760</v>
      </c>
      <c r="V20" s="226"/>
      <c r="W20" s="226"/>
      <c r="X20" s="238"/>
      <c r="Y20" s="349" t="s">
        <v>761</v>
      </c>
    </row>
    <row r="21" spans="26:73" s="239" customFormat="1" ht="10.5" customHeight="1"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</row>
    <row r="22" spans="2:73" s="233" customFormat="1" ht="12" customHeight="1">
      <c r="B22" s="233" t="s">
        <v>672</v>
      </c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</row>
    <row r="23" spans="2:73" s="218" customFormat="1" ht="9.75" customHeight="1">
      <c r="B23" s="242">
        <v>1</v>
      </c>
      <c r="C23" s="243" t="s">
        <v>673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</row>
    <row r="24" spans="2:73" s="218" customFormat="1" ht="9.75" customHeight="1">
      <c r="B24" s="242">
        <v>2</v>
      </c>
      <c r="C24" s="243" t="s">
        <v>674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</row>
    <row r="25" spans="2:73" s="218" customFormat="1" ht="9.75" customHeight="1">
      <c r="B25" s="242">
        <v>3</v>
      </c>
      <c r="C25" s="243" t="s">
        <v>675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</row>
    <row r="26" spans="2:73" s="218" customFormat="1" ht="9.75" customHeight="1">
      <c r="B26" s="242">
        <v>4</v>
      </c>
      <c r="C26" s="243" t="s">
        <v>676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</row>
    <row r="27" spans="2:73" s="218" customFormat="1" ht="9.75" customHeight="1">
      <c r="B27" s="242"/>
      <c r="C27" s="243" t="s">
        <v>677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</row>
    <row r="28" spans="2:73" s="218" customFormat="1" ht="9.75" customHeight="1">
      <c r="B28" s="242">
        <v>5</v>
      </c>
      <c r="C28" s="243" t="s">
        <v>678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</row>
    <row r="29" spans="2:73" s="218" customFormat="1" ht="9.75" customHeight="1">
      <c r="B29" s="242">
        <v>6</v>
      </c>
      <c r="C29" s="243" t="s">
        <v>679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</row>
    <row r="30" spans="2:73" s="218" customFormat="1" ht="9.75" customHeight="1">
      <c r="B30"/>
      <c r="C30"/>
      <c r="D30"/>
      <c r="E30"/>
      <c r="F30"/>
      <c r="G30"/>
      <c r="H30"/>
      <c r="I30"/>
      <c r="J30"/>
      <c r="K30"/>
      <c r="L30"/>
      <c r="M30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</row>
    <row r="31" spans="1:73" s="233" customFormat="1" ht="12" customHeight="1">
      <c r="A31" s="244"/>
      <c r="B31" s="245" t="s">
        <v>680</v>
      </c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598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241"/>
      <c r="BI31" s="241"/>
      <c r="BJ31" s="241"/>
      <c r="BK31" s="241"/>
      <c r="BL31" s="241"/>
      <c r="BM31" s="241"/>
      <c r="BN31" s="241"/>
      <c r="BO31" s="241"/>
      <c r="BP31" s="241"/>
      <c r="BQ31" s="241"/>
      <c r="BR31" s="241"/>
      <c r="BS31" s="241"/>
      <c r="BT31" s="241"/>
      <c r="BU31" s="241"/>
    </row>
    <row r="32" spans="1:73" s="239" customFormat="1" ht="12" customHeight="1">
      <c r="A32" s="219"/>
      <c r="B32" s="246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0"/>
      <c r="BS32" s="240"/>
      <c r="BT32" s="240"/>
      <c r="BU32" s="240"/>
    </row>
    <row r="33" spans="1:73" s="255" customFormat="1" ht="12" customHeight="1">
      <c r="A33" s="247"/>
      <c r="B33" s="248" t="s">
        <v>681</v>
      </c>
      <c r="C33" s="249"/>
      <c r="D33" s="250" t="s">
        <v>682</v>
      </c>
      <c r="E33" s="250"/>
      <c r="F33" s="250"/>
      <c r="G33" s="247"/>
      <c r="H33" s="251"/>
      <c r="I33" s="250"/>
      <c r="J33" s="250"/>
      <c r="K33" s="250"/>
      <c r="L33" s="247"/>
      <c r="M33" s="251"/>
      <c r="N33" s="250"/>
      <c r="O33" s="250"/>
      <c r="P33" s="250"/>
      <c r="Q33" s="250"/>
      <c r="R33" s="250"/>
      <c r="S33" s="249"/>
      <c r="T33" s="250"/>
      <c r="U33" s="252" t="s">
        <v>683</v>
      </c>
      <c r="V33" s="250"/>
      <c r="W33" s="249"/>
      <c r="X33" s="250"/>
      <c r="Y33" s="343" t="s">
        <v>684</v>
      </c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254"/>
      <c r="BQ33" s="254"/>
      <c r="BR33" s="254"/>
      <c r="BS33" s="254"/>
      <c r="BT33" s="254"/>
      <c r="BU33" s="254"/>
    </row>
    <row r="34" spans="1:73" s="265" customFormat="1" ht="12" customHeight="1">
      <c r="A34" s="250"/>
      <c r="B34" s="256">
        <v>1</v>
      </c>
      <c r="C34" s="257"/>
      <c r="D34" s="258" t="s">
        <v>685</v>
      </c>
      <c r="E34" s="259"/>
      <c r="F34" s="259"/>
      <c r="G34" s="260"/>
      <c r="H34" s="261"/>
      <c r="I34" s="259"/>
      <c r="J34" s="259"/>
      <c r="K34" s="259"/>
      <c r="L34" s="260"/>
      <c r="M34" s="261"/>
      <c r="N34" s="259"/>
      <c r="O34" s="259"/>
      <c r="P34" s="259"/>
      <c r="Q34" s="259"/>
      <c r="R34" s="259"/>
      <c r="S34" s="262"/>
      <c r="T34" s="250"/>
      <c r="U34" s="322"/>
      <c r="V34" s="326">
        <f>Orçamento_Hab!J23*Orçamento_Hab!K303</f>
        <v>1930</v>
      </c>
      <c r="W34" s="323"/>
      <c r="X34" s="250"/>
      <c r="Y34" s="344">
        <f>Orçamento_Hab!L23</f>
        <v>4.529883311614147</v>
      </c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4"/>
      <c r="BS34" s="264"/>
      <c r="BT34" s="264"/>
      <c r="BU34" s="264"/>
    </row>
    <row r="35" spans="1:73" s="255" customFormat="1" ht="12" customHeight="1">
      <c r="A35" s="247"/>
      <c r="B35" s="266">
        <v>2</v>
      </c>
      <c r="C35" s="267"/>
      <c r="D35" s="252" t="s">
        <v>686</v>
      </c>
      <c r="E35" s="250"/>
      <c r="F35" s="250"/>
      <c r="G35" s="247"/>
      <c r="H35" s="251"/>
      <c r="I35" s="250"/>
      <c r="J35" s="250"/>
      <c r="K35" s="250"/>
      <c r="L35" s="247"/>
      <c r="M35" s="251"/>
      <c r="N35" s="250"/>
      <c r="O35" s="250"/>
      <c r="P35" s="250"/>
      <c r="Q35" s="250"/>
      <c r="R35" s="250"/>
      <c r="S35" s="249"/>
      <c r="T35" s="250"/>
      <c r="U35" s="263"/>
      <c r="V35" s="326">
        <f>Orçamento_Hab!J39*Orçamento_Hab!K303</f>
        <v>312</v>
      </c>
      <c r="W35" s="323"/>
      <c r="X35" s="250"/>
      <c r="Y35" s="344">
        <f>Orçamento_Hab!L39</f>
        <v>0.7322920172143077</v>
      </c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54"/>
      <c r="BQ35" s="254"/>
      <c r="BR35" s="254"/>
      <c r="BS35" s="254"/>
      <c r="BT35" s="254"/>
      <c r="BU35" s="254"/>
    </row>
    <row r="36" spans="1:73" s="265" customFormat="1" ht="12" customHeight="1">
      <c r="A36" s="250"/>
      <c r="B36" s="266">
        <v>3</v>
      </c>
      <c r="C36" s="267"/>
      <c r="D36" s="268" t="s">
        <v>687</v>
      </c>
      <c r="E36" s="269"/>
      <c r="F36" s="269"/>
      <c r="G36" s="270"/>
      <c r="H36" s="271"/>
      <c r="I36" s="269"/>
      <c r="J36" s="269"/>
      <c r="K36" s="269"/>
      <c r="L36" s="270"/>
      <c r="M36" s="271"/>
      <c r="N36" s="269"/>
      <c r="O36" s="269"/>
      <c r="P36" s="269"/>
      <c r="Q36" s="269"/>
      <c r="R36" s="269"/>
      <c r="S36" s="272"/>
      <c r="T36" s="250"/>
      <c r="U36" s="263"/>
      <c r="V36" s="326">
        <f>Orçamento_Hab!J44*Orçamento_Hab!K303</f>
        <v>0</v>
      </c>
      <c r="W36" s="323"/>
      <c r="X36" s="250"/>
      <c r="Y36" s="344">
        <f>Orçamento_Hab!L44</f>
        <v>0</v>
      </c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  <c r="BI36" s="264"/>
      <c r="BJ36" s="264"/>
      <c r="BK36" s="264"/>
      <c r="BL36" s="264"/>
      <c r="BM36" s="264"/>
      <c r="BN36" s="264"/>
      <c r="BO36" s="264"/>
      <c r="BP36" s="264"/>
      <c r="BQ36" s="264"/>
      <c r="BR36" s="264"/>
      <c r="BS36" s="264"/>
      <c r="BT36" s="264"/>
      <c r="BU36" s="264"/>
    </row>
    <row r="37" spans="1:73" s="255" customFormat="1" ht="12" customHeight="1">
      <c r="A37" s="247"/>
      <c r="B37" s="266">
        <v>4</v>
      </c>
      <c r="C37" s="273"/>
      <c r="D37" s="274" t="s">
        <v>688</v>
      </c>
      <c r="E37" s="260"/>
      <c r="F37" s="260"/>
      <c r="G37" s="260"/>
      <c r="H37" s="260"/>
      <c r="I37" s="260"/>
      <c r="J37" s="275"/>
      <c r="K37" s="247"/>
      <c r="L37" s="274" t="s">
        <v>689</v>
      </c>
      <c r="M37" s="260"/>
      <c r="N37" s="260"/>
      <c r="O37" s="260"/>
      <c r="P37" s="260"/>
      <c r="Q37" s="260"/>
      <c r="R37" s="260"/>
      <c r="S37" s="275"/>
      <c r="T37" s="247"/>
      <c r="U37" s="263"/>
      <c r="V37" s="326">
        <f>Orçamento_Hab!J53*Orçamento_Hab!K303</f>
        <v>1444.1999999999998</v>
      </c>
      <c r="W37" s="323"/>
      <c r="X37" s="247"/>
      <c r="Y37" s="344">
        <f>Orçamento_Hab!L53</f>
        <v>3.389667087374689</v>
      </c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</row>
    <row r="38" spans="1:73" s="278" customFormat="1" ht="12" customHeight="1">
      <c r="A38" s="250"/>
      <c r="B38" s="276"/>
      <c r="C38" s="267"/>
      <c r="D38" s="252"/>
      <c r="E38" s="250"/>
      <c r="F38" s="250"/>
      <c r="G38" s="250"/>
      <c r="H38" s="250"/>
      <c r="I38" s="250"/>
      <c r="J38" s="249"/>
      <c r="K38" s="250"/>
      <c r="L38" s="252" t="s">
        <v>690</v>
      </c>
      <c r="M38" s="250"/>
      <c r="N38" s="250"/>
      <c r="O38" s="250"/>
      <c r="P38" s="250"/>
      <c r="Q38" s="250"/>
      <c r="R38" s="250"/>
      <c r="S38" s="249"/>
      <c r="T38" s="250"/>
      <c r="U38" s="263"/>
      <c r="V38" s="326">
        <f>Orçamento_Hab!J70*Orçamento_Hab!K303</f>
        <v>4008.96</v>
      </c>
      <c r="W38" s="323"/>
      <c r="X38" s="250"/>
      <c r="Y38" s="344">
        <f>Orçamento_Hab!L70</f>
        <v>9.40938911965215</v>
      </c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F38" s="277"/>
      <c r="BG38" s="277"/>
      <c r="BH38" s="277"/>
      <c r="BI38" s="277"/>
      <c r="BJ38" s="277"/>
      <c r="BK38" s="277"/>
      <c r="BL38" s="277"/>
      <c r="BM38" s="277"/>
      <c r="BN38" s="277"/>
      <c r="BO38" s="277"/>
      <c r="BP38" s="277"/>
      <c r="BQ38" s="277"/>
      <c r="BR38" s="277"/>
      <c r="BS38" s="277"/>
      <c r="BT38" s="277"/>
      <c r="BU38" s="277"/>
    </row>
    <row r="39" spans="1:73" s="278" customFormat="1" ht="12" customHeight="1">
      <c r="A39" s="250"/>
      <c r="B39" s="276"/>
      <c r="C39" s="267"/>
      <c r="D39" s="252"/>
      <c r="E39" s="250"/>
      <c r="F39" s="250"/>
      <c r="G39" s="250"/>
      <c r="H39" s="250"/>
      <c r="I39" s="250"/>
      <c r="J39" s="249"/>
      <c r="K39" s="250"/>
      <c r="L39" s="252" t="s">
        <v>691</v>
      </c>
      <c r="M39" s="250"/>
      <c r="N39" s="250"/>
      <c r="O39" s="250"/>
      <c r="P39" s="250"/>
      <c r="Q39" s="250"/>
      <c r="R39" s="250"/>
      <c r="S39" s="249"/>
      <c r="T39" s="250"/>
      <c r="U39" s="263"/>
      <c r="V39" s="326">
        <f>Orçamento_Hab!J80*Orçamento_Hab!K303</f>
        <v>1630</v>
      </c>
      <c r="W39" s="323"/>
      <c r="X39" s="250"/>
      <c r="Y39" s="344">
        <f>Orçamento_Hab!L80</f>
        <v>3.8257563719850047</v>
      </c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277"/>
      <c r="AU39" s="277"/>
      <c r="AV39" s="277"/>
      <c r="AW39" s="277"/>
      <c r="AX39" s="277"/>
      <c r="AY39" s="277"/>
      <c r="AZ39" s="277"/>
      <c r="BA39" s="277"/>
      <c r="BB39" s="277"/>
      <c r="BC39" s="277"/>
      <c r="BD39" s="277"/>
      <c r="BE39" s="277"/>
      <c r="BF39" s="277"/>
      <c r="BG39" s="277"/>
      <c r="BH39" s="277"/>
      <c r="BI39" s="277"/>
      <c r="BJ39" s="277"/>
      <c r="BK39" s="277"/>
      <c r="BL39" s="277"/>
      <c r="BM39" s="277"/>
      <c r="BN39" s="277"/>
      <c r="BO39" s="277"/>
      <c r="BP39" s="277"/>
      <c r="BQ39" s="277"/>
      <c r="BR39" s="277"/>
      <c r="BS39" s="277"/>
      <c r="BT39" s="277"/>
      <c r="BU39" s="277"/>
    </row>
    <row r="40" spans="1:73" s="265" customFormat="1" ht="12" customHeight="1">
      <c r="A40" s="250"/>
      <c r="B40" s="279"/>
      <c r="C40" s="273"/>
      <c r="D40" s="252"/>
      <c r="E40" s="250"/>
      <c r="F40" s="250"/>
      <c r="G40" s="250"/>
      <c r="H40" s="250"/>
      <c r="I40" s="250"/>
      <c r="J40" s="249"/>
      <c r="K40" s="250"/>
      <c r="L40" s="280" t="s">
        <v>692</v>
      </c>
      <c r="M40" s="250"/>
      <c r="N40" s="250"/>
      <c r="O40" s="250"/>
      <c r="P40" s="250"/>
      <c r="Q40" s="250"/>
      <c r="R40" s="250"/>
      <c r="S40" s="249"/>
      <c r="T40" s="250"/>
      <c r="U40" s="263"/>
      <c r="V40" s="326">
        <f>Orçamento_Hab!J89*Orçamento_Hab!K303</f>
        <v>449</v>
      </c>
      <c r="W40" s="323"/>
      <c r="X40" s="250"/>
      <c r="Y40" s="344">
        <f>Orçamento_Hab!L89</f>
        <v>1.0538433196449493</v>
      </c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  <c r="BI40" s="264"/>
      <c r="BJ40" s="264"/>
      <c r="BK40" s="264"/>
      <c r="BL40" s="264"/>
      <c r="BM40" s="264"/>
      <c r="BN40" s="264"/>
      <c r="BO40" s="264"/>
      <c r="BP40" s="264"/>
      <c r="BQ40" s="264"/>
      <c r="BR40" s="264"/>
      <c r="BS40" s="264"/>
      <c r="BT40" s="264"/>
      <c r="BU40" s="264"/>
    </row>
    <row r="41" spans="1:73" s="265" customFormat="1" ht="12" customHeight="1">
      <c r="A41" s="250"/>
      <c r="B41" s="266"/>
      <c r="C41" s="267"/>
      <c r="D41" s="268"/>
      <c r="E41" s="269"/>
      <c r="F41" s="269"/>
      <c r="G41" s="269"/>
      <c r="H41" s="281"/>
      <c r="I41" s="269"/>
      <c r="J41" s="272"/>
      <c r="K41" s="250"/>
      <c r="L41" s="282" t="s">
        <v>693</v>
      </c>
      <c r="M41" s="281"/>
      <c r="N41" s="269"/>
      <c r="O41" s="283"/>
      <c r="P41" s="269"/>
      <c r="Q41" s="269"/>
      <c r="R41" s="269"/>
      <c r="S41" s="272"/>
      <c r="T41" s="250"/>
      <c r="U41" s="263"/>
      <c r="V41" s="326">
        <f>Orçamento_Hab!J97*Orçamento_Hab!K303</f>
        <v>1003.62</v>
      </c>
      <c r="W41" s="323"/>
      <c r="X41" s="250"/>
      <c r="Y41" s="344">
        <f>Orçamento_Hab!L97</f>
        <v>2.3555862638353315</v>
      </c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4"/>
      <c r="BR41" s="264"/>
      <c r="BS41" s="264"/>
      <c r="BT41" s="264"/>
      <c r="BU41" s="264"/>
    </row>
    <row r="42" spans="1:73" s="292" customFormat="1" ht="12" customHeight="1">
      <c r="A42" s="247"/>
      <c r="B42" s="266">
        <v>5</v>
      </c>
      <c r="C42" s="284"/>
      <c r="D42" s="252" t="s">
        <v>694</v>
      </c>
      <c r="E42" s="285"/>
      <c r="F42" s="247"/>
      <c r="G42" s="285"/>
      <c r="H42" s="286"/>
      <c r="I42" s="285"/>
      <c r="J42" s="287"/>
      <c r="K42" s="285"/>
      <c r="L42" s="274" t="s">
        <v>695</v>
      </c>
      <c r="M42" s="288"/>
      <c r="N42" s="289"/>
      <c r="O42" s="289"/>
      <c r="P42" s="289"/>
      <c r="Q42" s="289"/>
      <c r="R42" s="260"/>
      <c r="S42" s="290"/>
      <c r="T42" s="285"/>
      <c r="U42" s="263"/>
      <c r="V42" s="326">
        <f>Orçamento_Hab!J105*Orçamento_Hab!K303</f>
        <v>14089</v>
      </c>
      <c r="W42" s="323"/>
      <c r="X42" s="285"/>
      <c r="Y42" s="344">
        <f>Orçamento_Hab!L105</f>
        <v>33.068148174783275</v>
      </c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291"/>
      <c r="BD42" s="291"/>
      <c r="BE42" s="291"/>
      <c r="BF42" s="291"/>
      <c r="BG42" s="291"/>
      <c r="BH42" s="291"/>
      <c r="BI42" s="291"/>
      <c r="BJ42" s="291"/>
      <c r="BK42" s="291"/>
      <c r="BL42" s="291"/>
      <c r="BM42" s="291"/>
      <c r="BN42" s="291"/>
      <c r="BO42" s="291"/>
      <c r="BP42" s="291"/>
      <c r="BQ42" s="291"/>
      <c r="BR42" s="291"/>
      <c r="BS42" s="291"/>
      <c r="BT42" s="291"/>
      <c r="BU42" s="291"/>
    </row>
    <row r="43" spans="1:73" s="265" customFormat="1" ht="12" customHeight="1">
      <c r="A43" s="250"/>
      <c r="B43" s="266"/>
      <c r="C43" s="267"/>
      <c r="D43" s="252"/>
      <c r="E43" s="250"/>
      <c r="F43" s="250"/>
      <c r="G43" s="250"/>
      <c r="H43" s="286"/>
      <c r="I43" s="250"/>
      <c r="J43" s="249"/>
      <c r="K43" s="250"/>
      <c r="L43" s="248" t="s">
        <v>696</v>
      </c>
      <c r="M43" s="286"/>
      <c r="N43" s="250"/>
      <c r="O43" s="250"/>
      <c r="P43" s="250"/>
      <c r="Q43" s="250"/>
      <c r="R43" s="250"/>
      <c r="S43" s="249"/>
      <c r="T43" s="250"/>
      <c r="U43" s="263"/>
      <c r="V43" s="326">
        <f>Orçamento_Hab!J116*Orçamento_Hab!K303</f>
        <v>0</v>
      </c>
      <c r="W43" s="323"/>
      <c r="X43" s="250"/>
      <c r="Y43" s="344">
        <f>Orçamento_Hab!L116</f>
        <v>0</v>
      </c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  <c r="BK43" s="264"/>
      <c r="BL43" s="264"/>
      <c r="BM43" s="264"/>
      <c r="BN43" s="264"/>
      <c r="BO43" s="264"/>
      <c r="BP43" s="264"/>
      <c r="BQ43" s="264"/>
      <c r="BR43" s="264"/>
      <c r="BS43" s="264"/>
      <c r="BT43" s="264"/>
      <c r="BU43" s="264"/>
    </row>
    <row r="44" spans="1:73" s="265" customFormat="1" ht="12" customHeight="1">
      <c r="A44" s="250"/>
      <c r="B44" s="266"/>
      <c r="C44" s="267"/>
      <c r="D44" s="252"/>
      <c r="E44" s="250"/>
      <c r="F44" s="250"/>
      <c r="G44" s="250"/>
      <c r="H44" s="286"/>
      <c r="I44" s="250"/>
      <c r="J44" s="249"/>
      <c r="K44" s="250"/>
      <c r="L44" s="248" t="s">
        <v>697</v>
      </c>
      <c r="M44" s="286"/>
      <c r="N44" s="250"/>
      <c r="O44" s="250"/>
      <c r="P44" s="250"/>
      <c r="Q44" s="250"/>
      <c r="R44" s="250"/>
      <c r="S44" s="249"/>
      <c r="T44" s="250"/>
      <c r="U44" s="263"/>
      <c r="V44" s="326">
        <f>Orçamento_Hab!J122*Orçamento_Hab!K303</f>
        <v>0</v>
      </c>
      <c r="W44" s="323"/>
      <c r="X44" s="250"/>
      <c r="Y44" s="344">
        <f>Orçamento_Hab!L122</f>
        <v>0</v>
      </c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  <c r="BU44" s="264"/>
    </row>
    <row r="45" spans="1:73" s="265" customFormat="1" ht="12" customHeight="1">
      <c r="A45" s="250"/>
      <c r="B45" s="279">
        <v>6</v>
      </c>
      <c r="C45" s="267"/>
      <c r="D45" s="293" t="s">
        <v>698</v>
      </c>
      <c r="E45" s="259"/>
      <c r="F45" s="259"/>
      <c r="G45" s="259"/>
      <c r="H45" s="294"/>
      <c r="I45" s="259"/>
      <c r="J45" s="262"/>
      <c r="K45" s="250"/>
      <c r="L45" s="274" t="s">
        <v>229</v>
      </c>
      <c r="M45" s="294"/>
      <c r="N45" s="259"/>
      <c r="O45" s="259"/>
      <c r="P45" s="259"/>
      <c r="Q45" s="259"/>
      <c r="R45" s="259"/>
      <c r="S45" s="262"/>
      <c r="T45" s="250"/>
      <c r="U45" s="263"/>
      <c r="V45" s="326">
        <f>Orçamento_Hab!J133*Orçamento_Hab!K303</f>
        <v>625.6</v>
      </c>
      <c r="W45" s="323"/>
      <c r="X45" s="250"/>
      <c r="Y45" s="344">
        <f>Orçamento_Hab!L133</f>
        <v>1.4683393781066374</v>
      </c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4"/>
      <c r="BR45" s="264"/>
      <c r="BS45" s="264"/>
      <c r="BT45" s="264"/>
      <c r="BU45" s="264"/>
    </row>
    <row r="46" spans="1:73" s="255" customFormat="1" ht="12" customHeight="1">
      <c r="A46" s="247"/>
      <c r="B46" s="295"/>
      <c r="C46" s="273"/>
      <c r="D46" s="248"/>
      <c r="E46" s="247"/>
      <c r="F46" s="247"/>
      <c r="G46" s="247"/>
      <c r="H46" s="247"/>
      <c r="I46" s="247"/>
      <c r="J46" s="253"/>
      <c r="K46" s="247"/>
      <c r="L46" s="248" t="s">
        <v>230</v>
      </c>
      <c r="M46" s="247"/>
      <c r="N46" s="247"/>
      <c r="O46" s="247"/>
      <c r="P46" s="247"/>
      <c r="Q46" s="247"/>
      <c r="R46" s="247"/>
      <c r="S46" s="253"/>
      <c r="T46" s="247"/>
      <c r="U46" s="263"/>
      <c r="V46" s="326">
        <f>Orçamento_Hab!J141*Orçamento_Hab!K303</f>
        <v>577.6</v>
      </c>
      <c r="W46" s="323"/>
      <c r="X46" s="247"/>
      <c r="Y46" s="344">
        <f>Orçamento_Hab!L141</f>
        <v>1.3556790677659747</v>
      </c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4"/>
      <c r="BN46" s="254"/>
      <c r="BO46" s="254"/>
      <c r="BP46" s="254"/>
      <c r="BQ46" s="254"/>
      <c r="BR46" s="254"/>
      <c r="BS46" s="254"/>
      <c r="BT46" s="254"/>
      <c r="BU46" s="254"/>
    </row>
    <row r="47" spans="1:73" s="255" customFormat="1" ht="12" customHeight="1">
      <c r="A47" s="247"/>
      <c r="B47" s="295"/>
      <c r="C47" s="273"/>
      <c r="D47" s="248"/>
      <c r="E47" s="247"/>
      <c r="F47" s="247"/>
      <c r="G47" s="247"/>
      <c r="H47" s="247"/>
      <c r="I47" s="247"/>
      <c r="J47" s="253"/>
      <c r="K47" s="247"/>
      <c r="L47" s="248" t="s">
        <v>253</v>
      </c>
      <c r="M47" s="247"/>
      <c r="N47" s="247"/>
      <c r="O47" s="247"/>
      <c r="P47" s="247"/>
      <c r="Q47" s="247"/>
      <c r="R47" s="247"/>
      <c r="S47" s="253"/>
      <c r="T47" s="247"/>
      <c r="U47" s="263"/>
      <c r="V47" s="326">
        <f>Orçamento_Hab!J149*Orçamento_Hab!K303</f>
        <v>1302</v>
      </c>
      <c r="W47" s="323"/>
      <c r="X47" s="247"/>
      <c r="Y47" s="344">
        <f>Orçamento_Hab!L149</f>
        <v>3.0559109179904764</v>
      </c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254"/>
      <c r="BG47" s="254"/>
      <c r="BH47" s="254"/>
      <c r="BI47" s="254"/>
      <c r="BJ47" s="254"/>
      <c r="BK47" s="254"/>
      <c r="BL47" s="254"/>
      <c r="BM47" s="254"/>
      <c r="BN47" s="254"/>
      <c r="BO47" s="254"/>
      <c r="BP47" s="254"/>
      <c r="BQ47" s="254"/>
      <c r="BR47" s="254"/>
      <c r="BS47" s="254"/>
      <c r="BT47" s="254"/>
      <c r="BU47" s="254"/>
    </row>
    <row r="48" spans="1:73" s="255" customFormat="1" ht="12" customHeight="1">
      <c r="A48" s="247"/>
      <c r="B48" s="266"/>
      <c r="C48" s="273"/>
      <c r="D48" s="248"/>
      <c r="E48" s="247"/>
      <c r="F48" s="247"/>
      <c r="G48" s="247"/>
      <c r="H48" s="247"/>
      <c r="I48" s="247"/>
      <c r="J48" s="253"/>
      <c r="K48" s="247"/>
      <c r="L48" s="248" t="s">
        <v>699</v>
      </c>
      <c r="M48" s="247"/>
      <c r="N48" s="247"/>
      <c r="O48" s="247"/>
      <c r="P48" s="247"/>
      <c r="Q48" s="247"/>
      <c r="R48" s="247"/>
      <c r="S48" s="253"/>
      <c r="T48" s="247"/>
      <c r="U48" s="263"/>
      <c r="V48" s="326">
        <f>Orçamento_Hab!J155*Orçamento_Hab!K303</f>
        <v>2736</v>
      </c>
      <c r="W48" s="323"/>
      <c r="X48" s="247"/>
      <c r="Y48" s="344">
        <f>Orçamento_Hab!L155</f>
        <v>6.421637689417775</v>
      </c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4"/>
      <c r="BF48" s="254"/>
      <c r="BG48" s="254"/>
      <c r="BH48" s="254"/>
      <c r="BI48" s="254"/>
      <c r="BJ48" s="254"/>
      <c r="BK48" s="254"/>
      <c r="BL48" s="254"/>
      <c r="BM48" s="254"/>
      <c r="BN48" s="254"/>
      <c r="BO48" s="254"/>
      <c r="BP48" s="254"/>
      <c r="BQ48" s="254"/>
      <c r="BR48" s="254"/>
      <c r="BS48" s="254"/>
      <c r="BT48" s="254"/>
      <c r="BU48" s="254"/>
    </row>
    <row r="49" spans="1:73" s="255" customFormat="1" ht="12" customHeight="1">
      <c r="A49" s="247"/>
      <c r="B49" s="266"/>
      <c r="C49" s="273"/>
      <c r="D49" s="248"/>
      <c r="E49" s="247"/>
      <c r="F49" s="247"/>
      <c r="G49" s="247"/>
      <c r="H49" s="247"/>
      <c r="I49" s="247"/>
      <c r="J49" s="253"/>
      <c r="K49" s="247"/>
      <c r="L49" s="248" t="s">
        <v>700</v>
      </c>
      <c r="M49" s="247"/>
      <c r="N49" s="247"/>
      <c r="O49" s="247"/>
      <c r="P49" s="247"/>
      <c r="Q49" s="247"/>
      <c r="R49" s="247"/>
      <c r="S49" s="253"/>
      <c r="T49" s="247"/>
      <c r="U49" s="263"/>
      <c r="V49" s="326">
        <f>Orçamento_Hab!J171*Orçamento_Hab!K303</f>
        <v>4038.5640000000003</v>
      </c>
      <c r="W49" s="323"/>
      <c r="X49" s="247"/>
      <c r="Y49" s="344">
        <f>Orçamento_Hab!L171</f>
        <v>9.478872366054755</v>
      </c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  <c r="BA49" s="254"/>
      <c r="BB49" s="254"/>
      <c r="BC49" s="254"/>
      <c r="BD49" s="254"/>
      <c r="BE49" s="254"/>
      <c r="BF49" s="254"/>
      <c r="BG49" s="254"/>
      <c r="BH49" s="254"/>
      <c r="BI49" s="254"/>
      <c r="BJ49" s="254"/>
      <c r="BK49" s="254"/>
      <c r="BL49" s="254"/>
      <c r="BM49" s="254"/>
      <c r="BN49" s="254"/>
      <c r="BO49" s="254"/>
      <c r="BP49" s="254"/>
      <c r="BQ49" s="254"/>
      <c r="BR49" s="254"/>
      <c r="BS49" s="254"/>
      <c r="BT49" s="254"/>
      <c r="BU49" s="254"/>
    </row>
    <row r="50" spans="1:73" s="255" customFormat="1" ht="12" customHeight="1">
      <c r="A50" s="247"/>
      <c r="B50" s="266"/>
      <c r="C50" s="273"/>
      <c r="D50" s="248"/>
      <c r="E50" s="247"/>
      <c r="F50" s="247"/>
      <c r="G50" s="247"/>
      <c r="H50" s="247"/>
      <c r="I50" s="247"/>
      <c r="J50" s="253"/>
      <c r="K50" s="247"/>
      <c r="L50" s="282" t="s">
        <v>701</v>
      </c>
      <c r="M50" s="270"/>
      <c r="N50" s="270"/>
      <c r="O50" s="270"/>
      <c r="P50" s="270"/>
      <c r="Q50" s="270"/>
      <c r="R50" s="270"/>
      <c r="S50" s="296"/>
      <c r="T50" s="247"/>
      <c r="U50" s="263"/>
      <c r="V50" s="326">
        <f>Orçamento_Hab!J180*Orçamento_Hab!K303</f>
        <v>0</v>
      </c>
      <c r="W50" s="323"/>
      <c r="X50" s="247"/>
      <c r="Y50" s="344">
        <f>Orçamento_Hab!L180</f>
        <v>0</v>
      </c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  <c r="BN50" s="254"/>
      <c r="BO50" s="254"/>
      <c r="BP50" s="254"/>
      <c r="BQ50" s="254"/>
      <c r="BR50" s="254"/>
      <c r="BS50" s="254"/>
      <c r="BT50" s="254"/>
      <c r="BU50" s="254"/>
    </row>
    <row r="51" spans="1:73" s="292" customFormat="1" ht="12" customHeight="1">
      <c r="A51" s="247"/>
      <c r="B51" s="266">
        <v>7</v>
      </c>
      <c r="C51" s="273"/>
      <c r="D51" s="274" t="s">
        <v>702</v>
      </c>
      <c r="E51" s="260"/>
      <c r="F51" s="260"/>
      <c r="G51" s="260"/>
      <c r="H51" s="288"/>
      <c r="I51" s="260"/>
      <c r="J51" s="275"/>
      <c r="K51" s="247"/>
      <c r="L51" s="293" t="s">
        <v>703</v>
      </c>
      <c r="M51" s="251"/>
      <c r="N51" s="250"/>
      <c r="O51" s="250"/>
      <c r="P51" s="250"/>
      <c r="Q51" s="250"/>
      <c r="R51" s="260"/>
      <c r="S51" s="275"/>
      <c r="T51" s="247"/>
      <c r="U51" s="263"/>
      <c r="V51" s="326">
        <f>Orçamento_Hab!J188*Orçamento_Hab!K303</f>
        <v>0</v>
      </c>
      <c r="W51" s="323"/>
      <c r="X51" s="247"/>
      <c r="Y51" s="344">
        <f>Orçamento_Hab!L188</f>
        <v>0</v>
      </c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AY51" s="291"/>
      <c r="AZ51" s="291"/>
      <c r="BA51" s="291"/>
      <c r="BB51" s="291"/>
      <c r="BC51" s="291"/>
      <c r="BD51" s="291"/>
      <c r="BE51" s="291"/>
      <c r="BF51" s="291"/>
      <c r="BG51" s="291"/>
      <c r="BH51" s="291"/>
      <c r="BI51" s="291"/>
      <c r="BJ51" s="291"/>
      <c r="BK51" s="291"/>
      <c r="BL51" s="291"/>
      <c r="BM51" s="291"/>
      <c r="BN51" s="291"/>
      <c r="BO51" s="291"/>
      <c r="BP51" s="291"/>
      <c r="BQ51" s="291"/>
      <c r="BR51" s="291"/>
      <c r="BS51" s="291"/>
      <c r="BT51" s="291"/>
      <c r="BU51" s="291"/>
    </row>
    <row r="52" spans="1:73" s="265" customFormat="1" ht="12" customHeight="1">
      <c r="A52" s="250"/>
      <c r="B52" s="276"/>
      <c r="C52" s="267"/>
      <c r="D52" s="252"/>
      <c r="E52" s="250"/>
      <c r="F52" s="250"/>
      <c r="G52" s="250"/>
      <c r="H52" s="251"/>
      <c r="I52" s="250"/>
      <c r="J52" s="249"/>
      <c r="K52" s="250"/>
      <c r="L52" s="252" t="s">
        <v>704</v>
      </c>
      <c r="M52" s="251"/>
      <c r="N52" s="250"/>
      <c r="O52" s="250"/>
      <c r="P52" s="250"/>
      <c r="Q52" s="250"/>
      <c r="R52" s="250"/>
      <c r="S52" s="249"/>
      <c r="T52" s="250"/>
      <c r="U52" s="263"/>
      <c r="V52" s="326">
        <f>Orçamento_Hab!J194*Orçamento_Hab!K303</f>
        <v>5043</v>
      </c>
      <c r="W52" s="323"/>
      <c r="X52" s="250"/>
      <c r="Y52" s="344">
        <f>Orçamento_Hab!L194</f>
        <v>11.836373855165878</v>
      </c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64"/>
      <c r="BK52" s="264"/>
      <c r="BL52" s="264"/>
      <c r="BM52" s="264"/>
      <c r="BN52" s="264"/>
      <c r="BO52" s="264"/>
      <c r="BP52" s="264"/>
      <c r="BQ52" s="264"/>
      <c r="BR52" s="264"/>
      <c r="BS52" s="264"/>
      <c r="BT52" s="264"/>
      <c r="BU52" s="264"/>
    </row>
    <row r="53" spans="1:73" s="265" customFormat="1" ht="12" customHeight="1">
      <c r="A53" s="250"/>
      <c r="B53" s="276"/>
      <c r="C53" s="267"/>
      <c r="D53" s="252"/>
      <c r="E53" s="250"/>
      <c r="F53" s="250"/>
      <c r="G53" s="250"/>
      <c r="H53" s="251"/>
      <c r="I53" s="250"/>
      <c r="J53" s="249"/>
      <c r="K53" s="250"/>
      <c r="L53" s="297" t="s">
        <v>705</v>
      </c>
      <c r="M53" s="298"/>
      <c r="N53" s="247"/>
      <c r="O53" s="285"/>
      <c r="P53" s="285"/>
      <c r="Q53" s="285"/>
      <c r="R53" s="250"/>
      <c r="S53" s="249"/>
      <c r="T53" s="250"/>
      <c r="U53" s="263"/>
      <c r="V53" s="326">
        <f>Orçamento_Hab!J199*Orçamento_Hab!K303</f>
        <v>0</v>
      </c>
      <c r="W53" s="323"/>
      <c r="X53" s="250"/>
      <c r="Y53" s="344">
        <f>Orçamento_Hab!L199</f>
        <v>0</v>
      </c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  <c r="BF53" s="264"/>
      <c r="BG53" s="264"/>
      <c r="BH53" s="264"/>
      <c r="BI53" s="264"/>
      <c r="BJ53" s="264"/>
      <c r="BK53" s="264"/>
      <c r="BL53" s="264"/>
      <c r="BM53" s="264"/>
      <c r="BN53" s="264"/>
      <c r="BO53" s="264"/>
      <c r="BP53" s="264"/>
      <c r="BQ53" s="264"/>
      <c r="BR53" s="264"/>
      <c r="BS53" s="264"/>
      <c r="BT53" s="264"/>
      <c r="BU53" s="264"/>
    </row>
    <row r="54" spans="1:73" s="292" customFormat="1" ht="12" customHeight="1">
      <c r="A54" s="247"/>
      <c r="B54" s="299"/>
      <c r="C54" s="284"/>
      <c r="D54" s="297"/>
      <c r="E54" s="285"/>
      <c r="F54" s="247"/>
      <c r="G54" s="285"/>
      <c r="H54" s="298"/>
      <c r="I54" s="285"/>
      <c r="J54" s="287"/>
      <c r="K54" s="285"/>
      <c r="L54" s="252" t="s">
        <v>706</v>
      </c>
      <c r="M54" s="251"/>
      <c r="N54" s="250"/>
      <c r="O54" s="250"/>
      <c r="P54" s="250"/>
      <c r="Q54" s="250"/>
      <c r="R54" s="247"/>
      <c r="S54" s="287"/>
      <c r="T54" s="285"/>
      <c r="U54" s="263"/>
      <c r="V54" s="326">
        <f>Orçamento_Hab!J204*Orçamento_Hab!K303</f>
        <v>375</v>
      </c>
      <c r="W54" s="323"/>
      <c r="X54" s="247"/>
      <c r="Y54" s="344">
        <f>Orçamento_Hab!L204</f>
        <v>0.8801586745364275</v>
      </c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  <c r="AL54" s="291"/>
      <c r="AM54" s="291"/>
      <c r="AN54" s="291"/>
      <c r="AO54" s="291"/>
      <c r="AP54" s="291"/>
      <c r="AQ54" s="291"/>
      <c r="AR54" s="291"/>
      <c r="AS54" s="291"/>
      <c r="AT54" s="291"/>
      <c r="AU54" s="291"/>
      <c r="AV54" s="291"/>
      <c r="AW54" s="291"/>
      <c r="AX54" s="291"/>
      <c r="AY54" s="291"/>
      <c r="AZ54" s="291"/>
      <c r="BA54" s="291"/>
      <c r="BB54" s="291"/>
      <c r="BC54" s="291"/>
      <c r="BD54" s="291"/>
      <c r="BE54" s="291"/>
      <c r="BF54" s="291"/>
      <c r="BG54" s="291"/>
      <c r="BH54" s="291"/>
      <c r="BI54" s="291"/>
      <c r="BJ54" s="291"/>
      <c r="BK54" s="291"/>
      <c r="BL54" s="291"/>
      <c r="BM54" s="291"/>
      <c r="BN54" s="291"/>
      <c r="BO54" s="291"/>
      <c r="BP54" s="291"/>
      <c r="BQ54" s="291"/>
      <c r="BR54" s="291"/>
      <c r="BS54" s="291"/>
      <c r="BT54" s="291"/>
      <c r="BU54" s="291"/>
    </row>
    <row r="55" spans="1:73" s="265" customFormat="1" ht="12" customHeight="1">
      <c r="A55" s="250"/>
      <c r="B55" s="276"/>
      <c r="C55" s="267"/>
      <c r="D55" s="252"/>
      <c r="E55" s="250"/>
      <c r="F55" s="250"/>
      <c r="G55" s="250"/>
      <c r="H55" s="251"/>
      <c r="I55" s="250"/>
      <c r="J55" s="249"/>
      <c r="K55" s="250"/>
      <c r="L55" s="252" t="s">
        <v>707</v>
      </c>
      <c r="M55" s="250"/>
      <c r="N55" s="250"/>
      <c r="O55" s="250"/>
      <c r="P55" s="250"/>
      <c r="Q55" s="250"/>
      <c r="R55" s="250"/>
      <c r="S55" s="249"/>
      <c r="T55" s="250"/>
      <c r="U55" s="263"/>
      <c r="V55" s="326">
        <f>Orçamento_Hab!J220*Orçamento_Hab!K303</f>
        <v>849.75</v>
      </c>
      <c r="W55" s="323"/>
      <c r="X55" s="250"/>
      <c r="Y55" s="344">
        <f>Orçamento_Hab!L220</f>
        <v>1.9944395564995447</v>
      </c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  <c r="BI55" s="264"/>
      <c r="BJ55" s="264"/>
      <c r="BK55" s="264"/>
      <c r="BL55" s="264"/>
      <c r="BM55" s="264"/>
      <c r="BN55" s="264"/>
      <c r="BO55" s="264"/>
      <c r="BP55" s="264"/>
      <c r="BQ55" s="264"/>
      <c r="BR55" s="264"/>
      <c r="BS55" s="264"/>
      <c r="BT55" s="264"/>
      <c r="BU55" s="264"/>
    </row>
    <row r="56" spans="1:73" s="265" customFormat="1" ht="12" customHeight="1">
      <c r="A56" s="250"/>
      <c r="B56" s="276"/>
      <c r="C56" s="267"/>
      <c r="D56" s="252"/>
      <c r="E56" s="250"/>
      <c r="F56" s="250"/>
      <c r="G56" s="250"/>
      <c r="H56" s="250"/>
      <c r="I56" s="250"/>
      <c r="J56" s="249"/>
      <c r="K56" s="250"/>
      <c r="L56" s="252" t="s">
        <v>701</v>
      </c>
      <c r="M56" s="250"/>
      <c r="N56" s="250"/>
      <c r="O56" s="250"/>
      <c r="P56" s="250"/>
      <c r="Q56" s="250"/>
      <c r="R56" s="250"/>
      <c r="S56" s="249"/>
      <c r="T56" s="250"/>
      <c r="U56" s="263"/>
      <c r="V56" s="326">
        <f>Orçamento_Hab!J227*Orçamento_Hab!K303</f>
        <v>0</v>
      </c>
      <c r="W56" s="323"/>
      <c r="X56" s="300"/>
      <c r="Y56" s="344">
        <f>Orçamento_Hab!L227</f>
        <v>0</v>
      </c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  <c r="BC56" s="264"/>
      <c r="BD56" s="264"/>
      <c r="BE56" s="264"/>
      <c r="BF56" s="264"/>
      <c r="BG56" s="264"/>
      <c r="BH56" s="264"/>
      <c r="BI56" s="264"/>
      <c r="BJ56" s="264"/>
      <c r="BK56" s="264"/>
      <c r="BL56" s="264"/>
      <c r="BM56" s="264"/>
      <c r="BN56" s="264"/>
      <c r="BO56" s="264"/>
      <c r="BP56" s="264"/>
      <c r="BQ56" s="264"/>
      <c r="BR56" s="264"/>
      <c r="BS56" s="264"/>
      <c r="BT56" s="264"/>
      <c r="BU56" s="264"/>
    </row>
    <row r="57" spans="1:73" s="265" customFormat="1" ht="12" customHeight="1">
      <c r="A57" s="250"/>
      <c r="B57" s="276"/>
      <c r="C57" s="267"/>
      <c r="D57" s="252"/>
      <c r="E57" s="250"/>
      <c r="F57" s="250"/>
      <c r="G57" s="250"/>
      <c r="H57" s="250"/>
      <c r="I57" s="250"/>
      <c r="J57" s="249"/>
      <c r="K57" s="250"/>
      <c r="L57" s="252">
        <f>UPPER(Orçamento_Hab!D228)</f>
      </c>
      <c r="M57" s="250"/>
      <c r="N57" s="250"/>
      <c r="O57" s="250"/>
      <c r="P57" s="250"/>
      <c r="Q57" s="250"/>
      <c r="R57" s="250"/>
      <c r="S57" s="249"/>
      <c r="T57" s="250"/>
      <c r="U57" s="263"/>
      <c r="V57" s="326">
        <f>Orçamento_Hab!J228*Orçamento_Hab!K303</f>
        <v>0</v>
      </c>
      <c r="W57" s="323"/>
      <c r="X57" s="300"/>
      <c r="Y57" s="344">
        <f>Orçamento_Hab!L228</f>
        <v>0</v>
      </c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4"/>
      <c r="BM57" s="264"/>
      <c r="BN57" s="264"/>
      <c r="BO57" s="264"/>
      <c r="BP57" s="264"/>
      <c r="BQ57" s="264"/>
      <c r="BR57" s="264"/>
      <c r="BS57" s="264"/>
      <c r="BT57" s="264"/>
      <c r="BU57" s="264"/>
    </row>
    <row r="58" spans="1:73" s="292" customFormat="1" ht="12" customHeight="1">
      <c r="A58" s="247"/>
      <c r="B58" s="266">
        <v>8</v>
      </c>
      <c r="C58" s="273"/>
      <c r="D58" s="301" t="s">
        <v>708</v>
      </c>
      <c r="E58" s="260"/>
      <c r="F58" s="260"/>
      <c r="G58" s="260"/>
      <c r="H58" s="260"/>
      <c r="I58" s="260"/>
      <c r="J58" s="275"/>
      <c r="K58" s="247"/>
      <c r="L58" s="274" t="s">
        <v>709</v>
      </c>
      <c r="M58" s="260"/>
      <c r="N58" s="260"/>
      <c r="O58" s="260"/>
      <c r="P58" s="260"/>
      <c r="Q58" s="260"/>
      <c r="R58" s="260"/>
      <c r="S58" s="275"/>
      <c r="T58" s="247"/>
      <c r="U58" s="263"/>
      <c r="V58" s="326">
        <f>Orçamento_Hab!J247*Orçamento_Hab!K303</f>
        <v>969.9</v>
      </c>
      <c r="W58" s="323"/>
      <c r="X58" s="247"/>
      <c r="Y58" s="344">
        <f>Orçamento_Hab!L247</f>
        <v>2.2764423958210163</v>
      </c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  <c r="AL58" s="291"/>
      <c r="AM58" s="291"/>
      <c r="AN58" s="291"/>
      <c r="AO58" s="291"/>
      <c r="AP58" s="291"/>
      <c r="AQ58" s="291"/>
      <c r="AR58" s="291"/>
      <c r="AS58" s="291"/>
      <c r="AT58" s="291"/>
      <c r="AU58" s="291"/>
      <c r="AV58" s="291"/>
      <c r="AW58" s="291"/>
      <c r="AX58" s="291"/>
      <c r="AY58" s="291"/>
      <c r="AZ58" s="291"/>
      <c r="BA58" s="291"/>
      <c r="BB58" s="291"/>
      <c r="BC58" s="291"/>
      <c r="BD58" s="291"/>
      <c r="BE58" s="291"/>
      <c r="BF58" s="291"/>
      <c r="BG58" s="291"/>
      <c r="BH58" s="291"/>
      <c r="BI58" s="291"/>
      <c r="BJ58" s="291"/>
      <c r="BK58" s="291"/>
      <c r="BL58" s="291"/>
      <c r="BM58" s="291"/>
      <c r="BN58" s="291"/>
      <c r="BO58" s="291"/>
      <c r="BP58" s="291"/>
      <c r="BQ58" s="291"/>
      <c r="BR58" s="291"/>
      <c r="BS58" s="291"/>
      <c r="BT58" s="291"/>
      <c r="BU58" s="291"/>
    </row>
    <row r="59" spans="1:73" s="265" customFormat="1" ht="12" customHeight="1">
      <c r="A59" s="250"/>
      <c r="B59" s="279"/>
      <c r="C59" s="267"/>
      <c r="D59" s="252"/>
      <c r="E59" s="250"/>
      <c r="F59" s="250"/>
      <c r="G59" s="247"/>
      <c r="H59" s="250"/>
      <c r="I59" s="250"/>
      <c r="J59" s="249"/>
      <c r="K59" s="250"/>
      <c r="L59" s="252" t="s">
        <v>710</v>
      </c>
      <c r="M59" s="250"/>
      <c r="N59" s="250"/>
      <c r="O59" s="250"/>
      <c r="P59" s="250"/>
      <c r="Q59" s="250"/>
      <c r="R59" s="250"/>
      <c r="S59" s="249"/>
      <c r="T59" s="250"/>
      <c r="U59" s="263"/>
      <c r="V59" s="326">
        <f>Orçamento_Hab!J264*Orçamento_Hab!K303</f>
        <v>80</v>
      </c>
      <c r="W59" s="323"/>
      <c r="X59" s="250"/>
      <c r="Y59" s="344">
        <f>Orçamento_Hab!L264</f>
        <v>0.18776718390110453</v>
      </c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64"/>
      <c r="BK59" s="264"/>
      <c r="BL59" s="264"/>
      <c r="BM59" s="264"/>
      <c r="BN59" s="264"/>
      <c r="BO59" s="264"/>
      <c r="BP59" s="264"/>
      <c r="BQ59" s="264"/>
      <c r="BR59" s="264"/>
      <c r="BS59" s="264"/>
      <c r="BT59" s="264"/>
      <c r="BU59" s="264"/>
    </row>
    <row r="60" spans="1:73" s="292" customFormat="1" ht="12" customHeight="1">
      <c r="A60" s="247"/>
      <c r="B60" s="266"/>
      <c r="C60" s="273"/>
      <c r="D60" s="248"/>
      <c r="E60" s="247"/>
      <c r="F60" s="247"/>
      <c r="G60" s="247"/>
      <c r="H60" s="247"/>
      <c r="I60" s="247"/>
      <c r="J60" s="253"/>
      <c r="K60" s="247"/>
      <c r="L60" s="248" t="s">
        <v>711</v>
      </c>
      <c r="M60" s="247"/>
      <c r="N60" s="247"/>
      <c r="O60" s="247"/>
      <c r="P60" s="247"/>
      <c r="Q60" s="247"/>
      <c r="R60" s="247"/>
      <c r="S60" s="253"/>
      <c r="T60" s="247"/>
      <c r="U60" s="263"/>
      <c r="V60" s="326">
        <f>Orçamento_Hab!J272*Orçamento_Hab!K303</f>
        <v>110</v>
      </c>
      <c r="W60" s="323"/>
      <c r="X60" s="247"/>
      <c r="Y60" s="344">
        <f>Orçamento_Hab!L272</f>
        <v>0.25817987786401875</v>
      </c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1"/>
      <c r="AK60" s="291"/>
      <c r="AL60" s="291"/>
      <c r="AM60" s="291"/>
      <c r="AN60" s="291"/>
      <c r="AO60" s="291"/>
      <c r="AP60" s="291"/>
      <c r="AQ60" s="291"/>
      <c r="AR60" s="291"/>
      <c r="AS60" s="291"/>
      <c r="AT60" s="291"/>
      <c r="AU60" s="291"/>
      <c r="AV60" s="291"/>
      <c r="AW60" s="291"/>
      <c r="AX60" s="291"/>
      <c r="AY60" s="291"/>
      <c r="AZ60" s="291"/>
      <c r="BA60" s="291"/>
      <c r="BB60" s="291"/>
      <c r="BC60" s="291"/>
      <c r="BD60" s="291"/>
      <c r="BE60" s="291"/>
      <c r="BF60" s="291"/>
      <c r="BG60" s="291"/>
      <c r="BH60" s="291"/>
      <c r="BI60" s="291"/>
      <c r="BJ60" s="291"/>
      <c r="BK60" s="291"/>
      <c r="BL60" s="291"/>
      <c r="BM60" s="291"/>
      <c r="BN60" s="291"/>
      <c r="BO60" s="291"/>
      <c r="BP60" s="291"/>
      <c r="BQ60" s="291"/>
      <c r="BR60" s="291"/>
      <c r="BS60" s="291"/>
      <c r="BT60" s="291"/>
      <c r="BU60" s="291"/>
    </row>
    <row r="61" spans="1:73" s="292" customFormat="1" ht="12" customHeight="1">
      <c r="A61" s="247"/>
      <c r="B61" s="276"/>
      <c r="C61" s="273"/>
      <c r="D61" s="302"/>
      <c r="E61" s="247"/>
      <c r="F61" s="247"/>
      <c r="G61" s="247"/>
      <c r="H61" s="250"/>
      <c r="I61" s="247"/>
      <c r="J61" s="253"/>
      <c r="K61" s="247"/>
      <c r="L61" s="248" t="s">
        <v>712</v>
      </c>
      <c r="M61" s="250"/>
      <c r="N61" s="247"/>
      <c r="O61" s="247"/>
      <c r="P61" s="247"/>
      <c r="Q61" s="247"/>
      <c r="R61" s="247"/>
      <c r="S61" s="253"/>
      <c r="T61" s="247"/>
      <c r="U61" s="263"/>
      <c r="V61" s="326">
        <f>Orçamento_Hab!J277*Orçamento_Hab!K303</f>
        <v>0</v>
      </c>
      <c r="W61" s="323"/>
      <c r="X61" s="247"/>
      <c r="Y61" s="344">
        <f>Orçamento_Hab!L277</f>
        <v>0</v>
      </c>
      <c r="Z61" s="291"/>
      <c r="AA61" s="291"/>
      <c r="AB61" s="291"/>
      <c r="AC61" s="291"/>
      <c r="AD61" s="291"/>
      <c r="AE61" s="291"/>
      <c r="AF61" s="291"/>
      <c r="AG61" s="291"/>
      <c r="AH61" s="291"/>
      <c r="AI61" s="291"/>
      <c r="AJ61" s="291"/>
      <c r="AK61" s="291"/>
      <c r="AL61" s="291"/>
      <c r="AM61" s="291"/>
      <c r="AN61" s="291"/>
      <c r="AO61" s="291"/>
      <c r="AP61" s="291"/>
      <c r="AQ61" s="291"/>
      <c r="AR61" s="291"/>
      <c r="AS61" s="291"/>
      <c r="AT61" s="291"/>
      <c r="AU61" s="291"/>
      <c r="AV61" s="291"/>
      <c r="AW61" s="291"/>
      <c r="AX61" s="291"/>
      <c r="AY61" s="291"/>
      <c r="AZ61" s="291"/>
      <c r="BA61" s="291"/>
      <c r="BB61" s="291"/>
      <c r="BC61" s="291"/>
      <c r="BD61" s="291"/>
      <c r="BE61" s="291"/>
      <c r="BF61" s="291"/>
      <c r="BG61" s="291"/>
      <c r="BH61" s="291"/>
      <c r="BI61" s="291"/>
      <c r="BJ61" s="291"/>
      <c r="BK61" s="291"/>
      <c r="BL61" s="291"/>
      <c r="BM61" s="291"/>
      <c r="BN61" s="291"/>
      <c r="BO61" s="291"/>
      <c r="BP61" s="291"/>
      <c r="BQ61" s="291"/>
      <c r="BR61" s="291"/>
      <c r="BS61" s="291"/>
      <c r="BT61" s="291"/>
      <c r="BU61" s="291"/>
    </row>
    <row r="62" spans="1:73" s="265" customFormat="1" ht="12" customHeight="1">
      <c r="A62" s="250"/>
      <c r="B62" s="299"/>
      <c r="C62" s="267"/>
      <c r="D62" s="252"/>
      <c r="E62" s="250"/>
      <c r="F62" s="250"/>
      <c r="G62" s="303"/>
      <c r="H62" s="285"/>
      <c r="I62" s="247"/>
      <c r="J62" s="249"/>
      <c r="K62" s="250"/>
      <c r="L62" s="252" t="s">
        <v>713</v>
      </c>
      <c r="M62" s="285"/>
      <c r="N62" s="250"/>
      <c r="O62" s="247"/>
      <c r="P62" s="247"/>
      <c r="Q62" s="250"/>
      <c r="R62" s="250"/>
      <c r="S62" s="249"/>
      <c r="T62" s="250"/>
      <c r="U62" s="263"/>
      <c r="V62" s="326">
        <f>(Orçamento_Hab!J291+Orçamento_Hab!J284)*Orçamento_Hab!K303</f>
        <v>821.2</v>
      </c>
      <c r="W62" s="323"/>
      <c r="X62" s="247"/>
      <c r="Y62" s="344">
        <f>Orçamento_Hab!L291+Orçamento_Hab!L284</f>
        <v>1.927430142744838</v>
      </c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  <c r="BB62" s="264"/>
      <c r="BC62" s="264"/>
      <c r="BD62" s="264"/>
      <c r="BE62" s="264"/>
      <c r="BF62" s="264"/>
      <c r="BG62" s="264"/>
      <c r="BH62" s="264"/>
      <c r="BI62" s="264"/>
      <c r="BJ62" s="264"/>
      <c r="BK62" s="264"/>
      <c r="BL62" s="264"/>
      <c r="BM62" s="264"/>
      <c r="BN62" s="264"/>
      <c r="BO62" s="264"/>
      <c r="BP62" s="264"/>
      <c r="BQ62" s="264"/>
      <c r="BR62" s="264"/>
      <c r="BS62" s="264"/>
      <c r="BT62" s="264"/>
      <c r="BU62" s="264"/>
    </row>
    <row r="63" spans="1:73" s="265" customFormat="1" ht="12" customHeight="1">
      <c r="A63" s="250"/>
      <c r="B63" s="276">
        <v>9</v>
      </c>
      <c r="C63" s="267"/>
      <c r="D63" s="293" t="s">
        <v>714</v>
      </c>
      <c r="E63" s="259"/>
      <c r="F63" s="259"/>
      <c r="G63" s="259"/>
      <c r="H63" s="259"/>
      <c r="I63" s="260"/>
      <c r="J63" s="262"/>
      <c r="K63" s="250"/>
      <c r="L63" s="293" t="s">
        <v>715</v>
      </c>
      <c r="M63" s="259"/>
      <c r="N63" s="259"/>
      <c r="O63" s="260"/>
      <c r="P63" s="259"/>
      <c r="Q63" s="259"/>
      <c r="R63" s="259"/>
      <c r="S63" s="275"/>
      <c r="T63" s="250"/>
      <c r="U63" s="263"/>
      <c r="V63" s="326">
        <f>Orçamento_Hab!J294*Orçamento_Hab!K303</f>
        <v>0</v>
      </c>
      <c r="W63" s="323"/>
      <c r="X63" s="247"/>
      <c r="Y63" s="344">
        <f>Orçamento_Hab!L294</f>
        <v>0</v>
      </c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  <c r="BB63" s="264"/>
      <c r="BC63" s="264"/>
      <c r="BD63" s="264"/>
      <c r="BE63" s="264"/>
      <c r="BF63" s="264"/>
      <c r="BG63" s="264"/>
      <c r="BH63" s="264"/>
      <c r="BI63" s="264"/>
      <c r="BJ63" s="264"/>
      <c r="BK63" s="264"/>
      <c r="BL63" s="264"/>
      <c r="BM63" s="264"/>
      <c r="BN63" s="264"/>
      <c r="BO63" s="264"/>
      <c r="BP63" s="264"/>
      <c r="BQ63" s="264"/>
      <c r="BR63" s="264"/>
      <c r="BS63" s="264"/>
      <c r="BT63" s="264"/>
      <c r="BU63" s="264"/>
    </row>
    <row r="64" spans="1:73" s="292" customFormat="1" ht="12" customHeight="1">
      <c r="A64" s="247"/>
      <c r="B64" s="276"/>
      <c r="C64" s="273"/>
      <c r="D64" s="248"/>
      <c r="E64" s="247"/>
      <c r="F64" s="247"/>
      <c r="G64" s="247"/>
      <c r="H64" s="247"/>
      <c r="I64" s="247"/>
      <c r="J64" s="253"/>
      <c r="K64" s="247"/>
      <c r="L64" s="248" t="s">
        <v>716</v>
      </c>
      <c r="M64" s="304"/>
      <c r="N64" s="247"/>
      <c r="O64" s="247"/>
      <c r="P64" s="304"/>
      <c r="Q64" s="304"/>
      <c r="R64" s="247"/>
      <c r="S64" s="249"/>
      <c r="T64" s="304"/>
      <c r="U64" s="263"/>
      <c r="V64" s="326">
        <f>Orçamento_Hab!J295*Orçamento_Hab!K303</f>
        <v>210.56</v>
      </c>
      <c r="W64" s="323"/>
      <c r="X64" s="247"/>
      <c r="Y64" s="344">
        <f>Orçamento_Hab!L295</f>
        <v>0.49420322802770716</v>
      </c>
      <c r="Z64" s="291"/>
      <c r="AA64" s="291"/>
      <c r="AB64" s="291"/>
      <c r="AC64" s="291"/>
      <c r="AD64" s="291"/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291"/>
      <c r="AR64" s="291"/>
      <c r="AS64" s="291"/>
      <c r="AT64" s="291"/>
      <c r="AU64" s="291"/>
      <c r="AV64" s="291"/>
      <c r="AW64" s="291"/>
      <c r="AX64" s="291"/>
      <c r="AY64" s="291"/>
      <c r="AZ64" s="291"/>
      <c r="BA64" s="291"/>
      <c r="BB64" s="291"/>
      <c r="BC64" s="291"/>
      <c r="BD64" s="291"/>
      <c r="BE64" s="291"/>
      <c r="BF64" s="291"/>
      <c r="BG64" s="291"/>
      <c r="BH64" s="291"/>
      <c r="BI64" s="291"/>
      <c r="BJ64" s="291"/>
      <c r="BK64" s="291"/>
      <c r="BL64" s="291"/>
      <c r="BM64" s="291"/>
      <c r="BN64" s="291"/>
      <c r="BO64" s="291"/>
      <c r="BP64" s="291"/>
      <c r="BQ64" s="291"/>
      <c r="BR64" s="291"/>
      <c r="BS64" s="291"/>
      <c r="BT64" s="291"/>
      <c r="BU64" s="291"/>
    </row>
    <row r="65" spans="1:73" s="265" customFormat="1" ht="12" customHeight="1">
      <c r="A65" s="250"/>
      <c r="B65" s="305"/>
      <c r="C65" s="306"/>
      <c r="D65" s="268"/>
      <c r="E65" s="270"/>
      <c r="F65" s="269"/>
      <c r="G65" s="283"/>
      <c r="H65" s="269"/>
      <c r="I65" s="270"/>
      <c r="J65" s="296"/>
      <c r="K65" s="247"/>
      <c r="L65" s="268" t="s">
        <v>717</v>
      </c>
      <c r="M65" s="269"/>
      <c r="N65" s="269"/>
      <c r="O65" s="307"/>
      <c r="P65" s="269"/>
      <c r="Q65" s="269"/>
      <c r="R65" s="269"/>
      <c r="S65" s="308"/>
      <c r="T65" s="250"/>
      <c r="U65" s="263"/>
      <c r="V65" s="326">
        <f>Orçamento_Hab!J296*Orçamento_Hab!K303</f>
        <v>0</v>
      </c>
      <c r="W65" s="323"/>
      <c r="X65" s="247"/>
      <c r="Y65" s="344">
        <f>Orçamento_Hab!L296</f>
        <v>0</v>
      </c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  <c r="BI65" s="264"/>
      <c r="BJ65" s="264"/>
      <c r="BK65" s="264"/>
      <c r="BL65" s="264"/>
      <c r="BM65" s="264"/>
      <c r="BN65" s="264"/>
      <c r="BO65" s="264"/>
      <c r="BP65" s="264"/>
      <c r="BQ65" s="264"/>
      <c r="BR65" s="264"/>
      <c r="BS65" s="264"/>
      <c r="BT65" s="264"/>
      <c r="BU65" s="264"/>
    </row>
    <row r="66" spans="1:73" s="265" customFormat="1" ht="11.25" customHeight="1">
      <c r="A66" s="250"/>
      <c r="B66" s="247"/>
      <c r="C66" s="250"/>
      <c r="D66" s="250"/>
      <c r="E66" s="309"/>
      <c r="F66" s="250"/>
      <c r="G66" s="250"/>
      <c r="H66" s="250"/>
      <c r="I66" s="247"/>
      <c r="J66" s="250"/>
      <c r="K66" s="250"/>
      <c r="L66" s="310" t="s">
        <v>661</v>
      </c>
      <c r="M66" s="250"/>
      <c r="N66" s="250"/>
      <c r="O66" s="304"/>
      <c r="P66" s="250"/>
      <c r="Q66" s="250"/>
      <c r="R66" s="250"/>
      <c r="S66" s="304"/>
      <c r="T66" s="250"/>
      <c r="U66" s="263"/>
      <c r="V66" s="327">
        <f>SUM(V34:V65)</f>
        <v>42605.95399999999</v>
      </c>
      <c r="W66" s="323"/>
      <c r="X66" s="247"/>
      <c r="Y66" s="345">
        <f>SUM(Y34:Y65)</f>
        <v>100.00000000000001</v>
      </c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  <c r="AL66" s="264"/>
      <c r="AM66" s="264"/>
      <c r="AN66" s="264"/>
      <c r="AO66" s="264"/>
      <c r="AP66" s="264"/>
      <c r="AQ66" s="264"/>
      <c r="AR66" s="264"/>
      <c r="AS66" s="264"/>
      <c r="AT66" s="264"/>
      <c r="AU66" s="264"/>
      <c r="AV66" s="264"/>
      <c r="AW66" s="264"/>
      <c r="AX66" s="264"/>
      <c r="AY66" s="264"/>
      <c r="AZ66" s="264"/>
      <c r="BA66" s="264"/>
      <c r="BB66" s="264"/>
      <c r="BC66" s="264"/>
      <c r="BD66" s="264"/>
      <c r="BE66" s="264"/>
      <c r="BF66" s="264"/>
      <c r="BG66" s="264"/>
      <c r="BH66" s="264"/>
      <c r="BI66" s="264"/>
      <c r="BJ66" s="264"/>
      <c r="BK66" s="264"/>
      <c r="BL66" s="264"/>
      <c r="BM66" s="264"/>
      <c r="BN66" s="264"/>
      <c r="BO66" s="264"/>
      <c r="BP66" s="264"/>
      <c r="BQ66" s="264"/>
      <c r="BR66" s="264"/>
      <c r="BS66" s="264"/>
      <c r="BT66" s="264"/>
      <c r="BU66" s="264"/>
    </row>
    <row r="67" spans="1:73" s="315" customFormat="1" ht="11.25" customHeight="1">
      <c r="A67" s="313"/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3"/>
      <c r="X67" s="313"/>
      <c r="Y67" s="313"/>
      <c r="Z67" s="314"/>
      <c r="AA67" s="314"/>
      <c r="AB67" s="314"/>
      <c r="AC67" s="314"/>
      <c r="AD67" s="314"/>
      <c r="AE67" s="314"/>
      <c r="AF67" s="314"/>
      <c r="AG67" s="314"/>
      <c r="AH67" s="314"/>
      <c r="AI67" s="314"/>
      <c r="AJ67" s="314"/>
      <c r="AK67" s="314"/>
      <c r="AL67" s="314"/>
      <c r="AM67" s="314"/>
      <c r="AN67" s="314"/>
      <c r="AO67" s="314"/>
      <c r="AP67" s="314"/>
      <c r="AQ67" s="314"/>
      <c r="AR67" s="314"/>
      <c r="AS67" s="314"/>
      <c r="AT67" s="314"/>
      <c r="AU67" s="314"/>
      <c r="AV67" s="314"/>
      <c r="AW67" s="314"/>
      <c r="AX67" s="314"/>
      <c r="AY67" s="314"/>
      <c r="AZ67" s="314"/>
      <c r="BA67" s="314"/>
      <c r="BB67" s="314"/>
      <c r="BC67" s="314"/>
      <c r="BD67" s="314"/>
      <c r="BE67" s="314"/>
      <c r="BF67" s="314"/>
      <c r="BG67" s="314"/>
      <c r="BH67" s="314"/>
      <c r="BI67" s="314"/>
      <c r="BJ67" s="314"/>
      <c r="BK67" s="314"/>
      <c r="BL67" s="314"/>
      <c r="BM67" s="314"/>
      <c r="BN67" s="314"/>
      <c r="BO67" s="314"/>
      <c r="BP67" s="314"/>
      <c r="BQ67" s="314"/>
      <c r="BR67" s="314"/>
      <c r="BS67" s="314"/>
      <c r="BT67" s="314"/>
      <c r="BU67" s="314"/>
    </row>
    <row r="68" spans="1:73" s="315" customFormat="1" ht="11.25" customHeight="1">
      <c r="A68" s="313"/>
      <c r="B68" s="316"/>
      <c r="C68" s="316"/>
      <c r="D68" s="316"/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  <c r="Q68" s="316"/>
      <c r="R68" s="316"/>
      <c r="S68" s="316"/>
      <c r="T68" s="316"/>
      <c r="U68" s="316"/>
      <c r="V68" s="316"/>
      <c r="W68" s="316"/>
      <c r="X68" s="316"/>
      <c r="Y68" s="316"/>
      <c r="Z68" s="314"/>
      <c r="AA68" s="314"/>
      <c r="AB68" s="314"/>
      <c r="AC68" s="314"/>
      <c r="AD68" s="314"/>
      <c r="AE68" s="314"/>
      <c r="AF68" s="314"/>
      <c r="AG68" s="314"/>
      <c r="AH68" s="314"/>
      <c r="AI68" s="314"/>
      <c r="AJ68" s="314"/>
      <c r="AK68" s="314"/>
      <c r="AL68" s="314"/>
      <c r="AM68" s="314"/>
      <c r="AN68" s="314"/>
      <c r="AO68" s="314"/>
      <c r="AP68" s="314"/>
      <c r="AQ68" s="314"/>
      <c r="AR68" s="314"/>
      <c r="AS68" s="314"/>
      <c r="AT68" s="314"/>
      <c r="AU68" s="314"/>
      <c r="AV68" s="314"/>
      <c r="AW68" s="314"/>
      <c r="AX68" s="314"/>
      <c r="AY68" s="314"/>
      <c r="AZ68" s="314"/>
      <c r="BA68" s="314"/>
      <c r="BB68" s="314"/>
      <c r="BC68" s="314"/>
      <c r="BD68" s="314"/>
      <c r="BE68" s="314"/>
      <c r="BF68" s="314"/>
      <c r="BG68" s="314"/>
      <c r="BH68" s="314"/>
      <c r="BI68" s="314"/>
      <c r="BJ68" s="314"/>
      <c r="BK68" s="314"/>
      <c r="BL68" s="314"/>
      <c r="BM68" s="314"/>
      <c r="BN68" s="314"/>
      <c r="BO68" s="314"/>
      <c r="BP68" s="314"/>
      <c r="BQ68" s="314"/>
      <c r="BR68" s="314"/>
      <c r="BS68" s="314"/>
      <c r="BT68" s="314"/>
      <c r="BU68" s="314"/>
    </row>
    <row r="69" spans="1:73" s="250" customFormat="1" ht="12" customHeight="1">
      <c r="A69"/>
      <c r="B69"/>
      <c r="C69" s="379"/>
      <c r="D69" s="379"/>
      <c r="E69" s="379"/>
      <c r="F69" s="317"/>
      <c r="G69" s="317"/>
      <c r="H69" s="317"/>
      <c r="I69" s="317"/>
      <c r="J69" s="317"/>
      <c r="K69" s="317"/>
      <c r="L69" s="379"/>
      <c r="M69" s="379"/>
      <c r="N69" s="379"/>
      <c r="O69" s="379"/>
      <c r="P69" s="379"/>
      <c r="Q69" s="379"/>
      <c r="R69" s="317"/>
      <c r="S69" s="317"/>
      <c r="T69" s="317"/>
      <c r="U69" s="317"/>
      <c r="V69" s="379"/>
      <c r="W69" s="379"/>
      <c r="X69" s="379"/>
      <c r="Y69" s="379"/>
      <c r="Z69" s="318"/>
      <c r="AA69" s="318"/>
      <c r="AB69" s="318"/>
      <c r="AC69" s="318"/>
      <c r="AD69" s="318"/>
      <c r="AE69" s="318"/>
      <c r="AF69" s="318"/>
      <c r="AG69" s="318"/>
      <c r="AH69" s="318"/>
      <c r="AI69" s="318"/>
      <c r="AJ69" s="318"/>
      <c r="AK69" s="318"/>
      <c r="AL69" s="318"/>
      <c r="AM69" s="318"/>
      <c r="AN69" s="318"/>
      <c r="AO69" s="318"/>
      <c r="AP69" s="318"/>
      <c r="AQ69" s="318"/>
      <c r="AR69" s="318"/>
      <c r="AS69" s="318"/>
      <c r="AT69" s="318"/>
      <c r="AU69" s="318"/>
      <c r="AV69" s="318"/>
      <c r="AW69" s="318"/>
      <c r="AX69" s="318"/>
      <c r="AY69" s="318"/>
      <c r="AZ69" s="318"/>
      <c r="BA69" s="318"/>
      <c r="BB69" s="318"/>
      <c r="BC69" s="318"/>
      <c r="BD69" s="318"/>
      <c r="BE69" s="318"/>
      <c r="BF69" s="318"/>
      <c r="BG69" s="318"/>
      <c r="BH69" s="318"/>
      <c r="BI69" s="318"/>
      <c r="BJ69" s="318"/>
      <c r="BK69" s="318"/>
      <c r="BL69" s="318"/>
      <c r="BM69" s="318"/>
      <c r="BN69" s="318"/>
      <c r="BO69" s="318"/>
      <c r="BP69" s="318"/>
      <c r="BQ69" s="318"/>
      <c r="BR69" s="318"/>
      <c r="BS69" s="318"/>
      <c r="BT69" s="318"/>
      <c r="BU69" s="318"/>
    </row>
    <row r="70" spans="1:73" s="250" customFormat="1" ht="12" customHeight="1">
      <c r="A70" s="255"/>
      <c r="B70"/>
      <c r="C70" s="320" t="s">
        <v>718</v>
      </c>
      <c r="D70" s="319"/>
      <c r="E70" s="319"/>
      <c r="F70" s="320"/>
      <c r="G70" s="320"/>
      <c r="H70"/>
      <c r="I70" s="319"/>
      <c r="J70"/>
      <c r="K70" s="319"/>
      <c r="L70" s="320" t="s">
        <v>719</v>
      </c>
      <c r="M70" s="319"/>
      <c r="N70" s="319"/>
      <c r="O70" s="319"/>
      <c r="P70" s="319"/>
      <c r="Q70" s="319"/>
      <c r="R70" s="319"/>
      <c r="S70" s="319"/>
      <c r="T70" s="319"/>
      <c r="U70" s="320"/>
      <c r="V70" s="324" t="s">
        <v>226</v>
      </c>
      <c r="W70" s="319"/>
      <c r="X70" s="319"/>
      <c r="Y70" s="319"/>
      <c r="Z70" s="318"/>
      <c r="AA70" s="318"/>
      <c r="AB70" s="318"/>
      <c r="AC70" s="318"/>
      <c r="AD70" s="318"/>
      <c r="AE70" s="318"/>
      <c r="AF70" s="318"/>
      <c r="AG70" s="318"/>
      <c r="AH70" s="318"/>
      <c r="AI70" s="318"/>
      <c r="AJ70" s="318"/>
      <c r="AK70" s="318"/>
      <c r="AL70" s="318"/>
      <c r="AM70" s="318"/>
      <c r="AN70" s="318"/>
      <c r="AO70" s="318"/>
      <c r="AP70" s="318"/>
      <c r="AQ70" s="318"/>
      <c r="AR70" s="318"/>
      <c r="AS70" s="318"/>
      <c r="AT70" s="318"/>
      <c r="AU70" s="318"/>
      <c r="AV70" s="318"/>
      <c r="AW70" s="318"/>
      <c r="AX70" s="318"/>
      <c r="AY70" s="318"/>
      <c r="AZ70" s="318"/>
      <c r="BA70" s="318"/>
      <c r="BB70" s="318"/>
      <c r="BC70" s="318"/>
      <c r="BD70" s="318"/>
      <c r="BE70" s="318"/>
      <c r="BF70" s="318"/>
      <c r="BG70" s="318"/>
      <c r="BH70" s="318"/>
      <c r="BI70" s="318"/>
      <c r="BJ70" s="318"/>
      <c r="BK70" s="318"/>
      <c r="BL70" s="318"/>
      <c r="BM70" s="318"/>
      <c r="BN70" s="318"/>
      <c r="BO70" s="318"/>
      <c r="BP70" s="318"/>
      <c r="BQ70" s="318"/>
      <c r="BR70" s="318"/>
      <c r="BS70" s="318"/>
      <c r="BT70" s="318"/>
      <c r="BU70" s="318"/>
    </row>
    <row r="71" spans="1:73" s="311" customFormat="1" ht="12" customHeight="1">
      <c r="A71" s="228"/>
      <c r="B71" s="317"/>
      <c r="C71" s="317"/>
      <c r="D71" s="317"/>
      <c r="E71" s="317"/>
      <c r="F71" s="317"/>
      <c r="G71" s="317"/>
      <c r="H71" s="317"/>
      <c r="I71" s="317"/>
      <c r="J71" s="317"/>
      <c r="K71" s="317"/>
      <c r="L71" s="379"/>
      <c r="M71" s="379"/>
      <c r="N71" s="379"/>
      <c r="O71" s="379"/>
      <c r="P71" s="379"/>
      <c r="Q71" s="379"/>
      <c r="R71" s="317"/>
      <c r="S71" s="317"/>
      <c r="T71" s="317"/>
      <c r="U71" s="317"/>
      <c r="V71" s="379"/>
      <c r="W71" s="379"/>
      <c r="X71" s="379"/>
      <c r="Y71" s="379"/>
      <c r="Z71" s="312"/>
      <c r="AA71" s="312"/>
      <c r="AB71" s="312"/>
      <c r="AC71" s="312"/>
      <c r="AD71" s="312"/>
      <c r="AE71" s="312"/>
      <c r="AF71" s="312"/>
      <c r="AG71" s="312"/>
      <c r="AH71" s="312"/>
      <c r="AI71" s="312"/>
      <c r="AJ71" s="312"/>
      <c r="AK71" s="312"/>
      <c r="AL71" s="312"/>
      <c r="AM71" s="312"/>
      <c r="AN71" s="312"/>
      <c r="AO71" s="312"/>
      <c r="AP71" s="312"/>
      <c r="AQ71" s="312"/>
      <c r="AR71" s="312"/>
      <c r="AS71" s="312"/>
      <c r="AT71" s="312"/>
      <c r="AU71" s="312"/>
      <c r="AV71" s="312"/>
      <c r="AW71" s="312"/>
      <c r="AX71" s="312"/>
      <c r="AY71" s="312"/>
      <c r="AZ71" s="312"/>
      <c r="BA71" s="312"/>
      <c r="BB71" s="312"/>
      <c r="BC71" s="312"/>
      <c r="BD71" s="312"/>
      <c r="BE71" s="312"/>
      <c r="BF71" s="312"/>
      <c r="BG71" s="312"/>
      <c r="BH71" s="312"/>
      <c r="BI71" s="312"/>
      <c r="BJ71" s="312"/>
      <c r="BK71" s="312"/>
      <c r="BL71" s="312"/>
      <c r="BM71" s="312"/>
      <c r="BN71" s="312"/>
      <c r="BO71" s="312"/>
      <c r="BP71" s="312"/>
      <c r="BQ71" s="312"/>
      <c r="BR71" s="312"/>
      <c r="BS71" s="312"/>
      <c r="BT71" s="312"/>
      <c r="BU71" s="312"/>
    </row>
    <row r="72" spans="1:73" s="219" customFormat="1" ht="12" customHeight="1">
      <c r="A72" s="228"/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324" t="s">
        <v>720</v>
      </c>
      <c r="M72" s="228"/>
      <c r="N72" s="228"/>
      <c r="O72" s="228"/>
      <c r="P72" s="228"/>
      <c r="Q72" s="228"/>
      <c r="R72" s="228"/>
      <c r="S72" s="228"/>
      <c r="T72" s="228"/>
      <c r="U72" s="228"/>
      <c r="V72" s="324" t="s">
        <v>721</v>
      </c>
      <c r="W72" s="228"/>
      <c r="X72" s="228"/>
      <c r="Y72" s="228"/>
      <c r="Z72" s="321"/>
      <c r="AA72" s="321"/>
      <c r="AB72" s="321"/>
      <c r="AC72" s="321"/>
      <c r="AD72" s="321"/>
      <c r="AE72" s="321"/>
      <c r="AF72" s="321"/>
      <c r="AG72" s="321"/>
      <c r="AH72" s="321"/>
      <c r="AI72" s="321"/>
      <c r="AJ72" s="321"/>
      <c r="AK72" s="321"/>
      <c r="AL72" s="321"/>
      <c r="AM72" s="321"/>
      <c r="AN72" s="321"/>
      <c r="AO72" s="321"/>
      <c r="AP72" s="321"/>
      <c r="AQ72" s="321"/>
      <c r="AR72" s="321"/>
      <c r="AS72" s="321"/>
      <c r="AT72" s="321"/>
      <c r="AU72" s="321"/>
      <c r="AV72" s="321"/>
      <c r="AW72" s="321"/>
      <c r="AX72" s="321"/>
      <c r="AY72" s="321"/>
      <c r="AZ72" s="321"/>
      <c r="BA72" s="321"/>
      <c r="BB72" s="321"/>
      <c r="BC72" s="321"/>
      <c r="BD72" s="321"/>
      <c r="BE72" s="321"/>
      <c r="BF72" s="321"/>
      <c r="BG72" s="321"/>
      <c r="BH72" s="321"/>
      <c r="BI72" s="321"/>
      <c r="BJ72" s="321"/>
      <c r="BK72" s="321"/>
      <c r="BL72" s="321"/>
      <c r="BM72" s="321"/>
      <c r="BN72" s="321"/>
      <c r="BO72" s="321"/>
      <c r="BP72" s="321"/>
      <c r="BQ72" s="321"/>
      <c r="BR72" s="321"/>
      <c r="BS72" s="321"/>
      <c r="BT72" s="321"/>
      <c r="BU72" s="321"/>
    </row>
    <row r="73" spans="1:25" ht="11.25" customHeight="1">
      <c r="A73" s="228"/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</row>
    <row r="74" spans="1:25" ht="11.25" customHeight="1">
      <c r="A74" s="228"/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</row>
    <row r="75" s="228" customFormat="1" ht="11.25" customHeight="1"/>
    <row r="76" s="228" customFormat="1" ht="11.25" customHeight="1"/>
    <row r="77" s="228" customFormat="1" ht="11.25" customHeight="1"/>
    <row r="78" s="228" customFormat="1" ht="11.25" customHeight="1"/>
    <row r="79" s="228" customFormat="1" ht="11.25" customHeight="1"/>
    <row r="80" s="228" customFormat="1" ht="11.25" customHeight="1"/>
    <row r="81" s="228" customFormat="1" ht="12.75"/>
    <row r="82" s="228" customFormat="1" ht="12.75"/>
    <row r="83" s="228" customFormat="1" ht="12.75"/>
    <row r="84" s="228" customFormat="1" ht="12.75"/>
    <row r="85" s="228" customFormat="1" ht="12.75"/>
    <row r="86" s="228" customFormat="1" ht="12.75"/>
    <row r="87" s="228" customFormat="1" ht="12.75"/>
    <row r="88" s="228" customFormat="1" ht="12.75"/>
    <row r="89" s="228" customFormat="1" ht="12.75"/>
    <row r="90" s="228" customFormat="1" ht="12.75"/>
    <row r="91" s="228" customFormat="1" ht="12.75"/>
    <row r="92" s="228" customFormat="1" ht="12.75"/>
    <row r="93" s="228" customFormat="1" ht="12.75"/>
    <row r="94" s="228" customFormat="1" ht="12.75"/>
    <row r="95" s="228" customFormat="1" ht="12.75"/>
    <row r="96" s="228" customFormat="1" ht="12.75"/>
    <row r="97" s="228" customFormat="1" ht="12.75"/>
    <row r="98" s="228" customFormat="1" ht="12.75"/>
    <row r="99" s="228" customFormat="1" ht="12.75"/>
    <row r="100" s="228" customFormat="1" ht="12.75"/>
    <row r="101" s="228" customFormat="1" ht="12.75"/>
    <row r="102" s="228" customFormat="1" ht="12.75"/>
    <row r="103" s="228" customFormat="1" ht="12.75"/>
    <row r="104" s="228" customFormat="1" ht="12.75"/>
    <row r="105" s="228" customFormat="1" ht="12.75"/>
    <row r="106" s="228" customFormat="1" ht="12.75"/>
    <row r="107" s="228" customFormat="1" ht="12.75"/>
    <row r="108" s="228" customFormat="1" ht="12.75"/>
    <row r="109" s="228" customFormat="1" ht="12.75"/>
    <row r="110" s="228" customFormat="1" ht="12.75"/>
    <row r="111" s="228" customFormat="1" ht="12.75"/>
    <row r="112" s="228" customFormat="1" ht="12.75"/>
    <row r="113" s="228" customFormat="1" ht="12.75"/>
    <row r="114" s="228" customFormat="1" ht="12.75"/>
    <row r="115" s="228" customFormat="1" ht="12.75"/>
    <row r="116" s="228" customFormat="1" ht="12.75"/>
    <row r="117" s="228" customFormat="1" ht="12.75"/>
    <row r="118" s="228" customFormat="1" ht="12.75"/>
    <row r="119" s="228" customFormat="1" ht="12.75"/>
    <row r="120" s="228" customFormat="1" ht="12.75"/>
    <row r="121" s="228" customFormat="1" ht="12.75"/>
    <row r="122" s="228" customFormat="1" ht="12.75"/>
    <row r="123" s="228" customFormat="1" ht="12.75"/>
    <row r="124" s="228" customFormat="1" ht="12.75"/>
    <row r="125" s="228" customFormat="1" ht="12.75"/>
    <row r="126" s="228" customFormat="1" ht="12.75"/>
    <row r="127" s="228" customFormat="1" ht="12.75"/>
    <row r="128" s="228" customFormat="1" ht="12.75"/>
    <row r="129" s="228" customFormat="1" ht="12.75"/>
    <row r="130" s="228" customFormat="1" ht="12.75"/>
    <row r="131" s="228" customFormat="1" ht="12.75"/>
    <row r="132" s="228" customFormat="1" ht="12.75"/>
    <row r="133" s="228" customFormat="1" ht="12.75"/>
    <row r="134" s="228" customFormat="1" ht="12.75"/>
    <row r="135" s="228" customFormat="1" ht="12.75"/>
    <row r="136" s="228" customFormat="1" ht="12.75"/>
    <row r="137" s="228" customFormat="1" ht="12.75"/>
    <row r="138" s="228" customFormat="1" ht="12.75"/>
    <row r="139" s="228" customFormat="1" ht="12.75"/>
    <row r="140" s="228" customFormat="1" ht="12.75"/>
    <row r="141" s="228" customFormat="1" ht="12.75"/>
    <row r="142" s="228" customFormat="1" ht="12.75"/>
    <row r="143" s="228" customFormat="1" ht="12.75"/>
    <row r="144" s="228" customFormat="1" ht="12.75"/>
    <row r="145" s="228" customFormat="1" ht="12.75"/>
    <row r="146" s="228" customFormat="1" ht="12.75"/>
    <row r="147" s="228" customFormat="1" ht="12.75"/>
    <row r="148" s="228" customFormat="1" ht="12.75"/>
    <row r="149" s="228" customFormat="1" ht="12.75"/>
    <row r="150" s="228" customFormat="1" ht="12.75"/>
    <row r="151" s="228" customFormat="1" ht="12.75"/>
    <row r="152" s="228" customFormat="1" ht="12.75"/>
    <row r="153" s="228" customFormat="1" ht="12.75"/>
    <row r="154" s="228" customFormat="1" ht="12.75"/>
    <row r="155" s="228" customFormat="1" ht="12.75"/>
    <row r="156" s="228" customFormat="1" ht="12.75"/>
    <row r="157" s="228" customFormat="1" ht="12.75"/>
    <row r="158" s="228" customFormat="1" ht="12.75"/>
    <row r="159" s="228" customFormat="1" ht="12.75"/>
    <row r="160" s="228" customFormat="1" ht="12.75"/>
    <row r="161" s="228" customFormat="1" ht="12.75"/>
    <row r="162" s="228" customFormat="1" ht="12.75"/>
    <row r="163" s="228" customFormat="1" ht="12.75"/>
    <row r="164" s="228" customFormat="1" ht="12.75"/>
    <row r="165" s="228" customFormat="1" ht="12.75"/>
    <row r="166" s="228" customFormat="1" ht="12.75"/>
    <row r="167" s="228" customFormat="1" ht="12.75"/>
    <row r="168" s="228" customFormat="1" ht="12.75"/>
    <row r="169" s="228" customFormat="1" ht="12.75"/>
    <row r="170" s="228" customFormat="1" ht="12.75"/>
    <row r="171" s="228" customFormat="1" ht="12.75"/>
    <row r="172" s="228" customFormat="1" ht="12.75"/>
    <row r="173" s="228" customFormat="1" ht="12.75"/>
    <row r="174" s="228" customFormat="1" ht="12.75"/>
    <row r="175" s="228" customFormat="1" ht="12.75"/>
    <row r="176" s="228" customFormat="1" ht="12.75"/>
    <row r="177" s="228" customFormat="1" ht="12.75"/>
    <row r="178" s="228" customFormat="1" ht="12.75"/>
    <row r="179" s="228" customFormat="1" ht="12.75"/>
    <row r="180" s="228" customFormat="1" ht="12.75"/>
    <row r="181" s="228" customFormat="1" ht="12.75"/>
    <row r="182" s="228" customFormat="1" ht="12.75"/>
    <row r="183" s="228" customFormat="1" ht="12.75"/>
    <row r="184" s="228" customFormat="1" ht="12.75"/>
    <row r="185" s="228" customFormat="1" ht="12.75"/>
    <row r="186" s="228" customFormat="1" ht="12.75"/>
    <row r="187" s="228" customFormat="1" ht="12.75"/>
    <row r="188" s="228" customFormat="1" ht="12.75"/>
    <row r="189" s="228" customFormat="1" ht="12.75"/>
    <row r="190" s="228" customFormat="1" ht="12.75"/>
    <row r="191" s="228" customFormat="1" ht="12.75"/>
    <row r="192" s="228" customFormat="1" ht="12.75"/>
    <row r="193" s="228" customFormat="1" ht="12.75"/>
    <row r="194" s="228" customFormat="1" ht="12.75"/>
    <row r="195" s="228" customFormat="1" ht="12.75"/>
    <row r="196" s="228" customFormat="1" ht="12.75"/>
    <row r="197" s="228" customFormat="1" ht="12.75"/>
    <row r="198" s="228" customFormat="1" ht="12.75"/>
    <row r="199" s="228" customFormat="1" ht="12.75"/>
    <row r="200" s="228" customFormat="1" ht="12.75"/>
    <row r="201" s="228" customFormat="1" ht="12.75"/>
    <row r="202" s="228" customFormat="1" ht="12.75"/>
    <row r="203" s="228" customFormat="1" ht="12.75"/>
    <row r="204" s="228" customFormat="1" ht="12.75"/>
    <row r="205" s="228" customFormat="1" ht="12.75"/>
    <row r="206" s="228" customFormat="1" ht="12.75"/>
    <row r="207" s="228" customFormat="1" ht="12.75"/>
    <row r="208" s="228" customFormat="1" ht="12.75"/>
    <row r="209" s="228" customFormat="1" ht="12.75"/>
    <row r="210" s="228" customFormat="1" ht="12.75"/>
    <row r="211" s="228" customFormat="1" ht="12.75"/>
    <row r="212" s="228" customFormat="1" ht="12.75"/>
    <row r="213" s="228" customFormat="1" ht="12.75"/>
    <row r="214" s="228" customFormat="1" ht="12.75"/>
    <row r="215" s="228" customFormat="1" ht="12.75"/>
    <row r="216" s="228" customFormat="1" ht="12.75"/>
    <row r="217" s="228" customFormat="1" ht="12.75"/>
    <row r="218" s="228" customFormat="1" ht="12.75"/>
    <row r="219" s="228" customFormat="1" ht="12.75"/>
    <row r="220" s="228" customFormat="1" ht="12.75"/>
    <row r="221" s="228" customFormat="1" ht="12.75"/>
    <row r="222" s="228" customFormat="1" ht="12.75"/>
    <row r="223" s="228" customFormat="1" ht="12.75"/>
    <row r="224" s="228" customFormat="1" ht="12.75"/>
    <row r="225" s="228" customFormat="1" ht="12.75"/>
    <row r="226" s="228" customFormat="1" ht="12.75"/>
    <row r="227" s="228" customFormat="1" ht="12.75"/>
    <row r="228" s="228" customFormat="1" ht="12.75"/>
    <row r="229" s="228" customFormat="1" ht="12.75"/>
    <row r="230" s="228" customFormat="1" ht="12.75"/>
    <row r="231" s="228" customFormat="1" ht="12.75"/>
    <row r="232" s="228" customFormat="1" ht="12.75"/>
    <row r="233" s="228" customFormat="1" ht="12.75"/>
    <row r="234" s="228" customFormat="1" ht="12.75"/>
    <row r="235" s="228" customFormat="1" ht="12.75"/>
    <row r="236" s="228" customFormat="1" ht="12.75"/>
    <row r="237" s="228" customFormat="1" ht="12.75"/>
    <row r="238" s="228" customFormat="1" ht="12.75"/>
    <row r="239" s="228" customFormat="1" ht="12.75"/>
    <row r="240" s="228" customFormat="1" ht="12.75"/>
    <row r="241" s="228" customFormat="1" ht="12.75"/>
    <row r="242" s="228" customFormat="1" ht="12.75"/>
    <row r="243" s="228" customFormat="1" ht="12.75"/>
    <row r="244" s="228" customFormat="1" ht="12.75"/>
    <row r="245" s="228" customFormat="1" ht="12.75"/>
    <row r="246" s="228" customFormat="1" ht="12.75"/>
    <row r="247" s="228" customFormat="1" ht="12.75"/>
    <row r="248" s="228" customFormat="1" ht="12.75"/>
    <row r="249" s="228" customFormat="1" ht="12.75"/>
    <row r="250" s="228" customFormat="1" ht="12.75"/>
    <row r="251" s="228" customFormat="1" ht="12.75"/>
    <row r="252" s="228" customFormat="1" ht="12.75"/>
    <row r="253" s="228" customFormat="1" ht="12.75"/>
    <row r="254" s="228" customFormat="1" ht="12.75"/>
    <row r="255" s="228" customFormat="1" ht="12.75"/>
    <row r="256" s="228" customFormat="1" ht="12.75"/>
    <row r="257" s="228" customFormat="1" ht="12.75"/>
    <row r="258" s="228" customFormat="1" ht="12.75"/>
    <row r="259" s="228" customFormat="1" ht="12.75"/>
    <row r="260" s="228" customFormat="1" ht="12.75"/>
    <row r="261" s="228" customFormat="1" ht="12.75"/>
    <row r="262" s="228" customFormat="1" ht="12.75"/>
    <row r="263" s="228" customFormat="1" ht="12.75"/>
    <row r="264" s="228" customFormat="1" ht="12.75"/>
    <row r="265" s="228" customFormat="1" ht="12.75"/>
    <row r="266" s="228" customFormat="1" ht="12.75"/>
    <row r="267" s="228" customFormat="1" ht="12.75"/>
    <row r="268" s="228" customFormat="1" ht="12.75"/>
    <row r="269" s="228" customFormat="1" ht="12.75"/>
    <row r="270" s="228" customFormat="1" ht="12.75"/>
    <row r="271" s="228" customFormat="1" ht="12.75"/>
    <row r="272" s="228" customFormat="1" ht="12.75"/>
    <row r="273" s="228" customFormat="1" ht="12.75"/>
    <row r="274" s="228" customFormat="1" ht="12.75"/>
    <row r="275" s="228" customFormat="1" ht="12.75"/>
    <row r="276" s="228" customFormat="1" ht="12.75"/>
    <row r="277" s="228" customFormat="1" ht="12.75"/>
    <row r="278" s="228" customFormat="1" ht="12.75"/>
    <row r="279" s="228" customFormat="1" ht="12.75"/>
    <row r="280" s="228" customFormat="1" ht="12.75"/>
    <row r="281" s="228" customFormat="1" ht="12.75"/>
    <row r="282" s="228" customFormat="1" ht="12.75"/>
    <row r="283" s="228" customFormat="1" ht="12.75"/>
    <row r="284" s="228" customFormat="1" ht="12.75"/>
    <row r="285" s="228" customFormat="1" ht="12.75"/>
    <row r="286" s="228" customFormat="1" ht="12.75"/>
    <row r="287" s="228" customFormat="1" ht="12.75"/>
    <row r="288" s="228" customFormat="1" ht="12.75"/>
    <row r="289" s="228" customFormat="1" ht="12.75"/>
    <row r="290" s="228" customFormat="1" ht="12.75"/>
    <row r="291" s="228" customFormat="1" ht="12.75"/>
    <row r="292" s="228" customFormat="1" ht="12.75"/>
    <row r="293" s="228" customFormat="1" ht="12.75"/>
    <row r="294" s="228" customFormat="1" ht="12.75"/>
    <row r="295" s="228" customFormat="1" ht="12.75"/>
    <row r="296" s="228" customFormat="1" ht="12.75"/>
    <row r="297" s="228" customFormat="1" ht="12.75"/>
    <row r="298" s="228" customFormat="1" ht="12.75"/>
    <row r="299" s="228" customFormat="1" ht="12.75"/>
    <row r="300" s="228" customFormat="1" ht="12.75"/>
    <row r="301" s="228" customFormat="1" ht="12.75"/>
    <row r="302" s="228" customFormat="1" ht="12.75"/>
    <row r="303" s="228" customFormat="1" ht="12.75"/>
    <row r="304" s="228" customFormat="1" ht="12.75"/>
    <row r="305" s="228" customFormat="1" ht="12.75"/>
    <row r="306" s="228" customFormat="1" ht="12.75"/>
    <row r="307" s="228" customFormat="1" ht="12.75"/>
    <row r="308" s="228" customFormat="1" ht="12.75"/>
    <row r="309" s="228" customFormat="1" ht="12.75"/>
    <row r="310" s="228" customFormat="1" ht="12.75"/>
    <row r="311" s="228" customFormat="1" ht="12.75"/>
    <row r="312" s="228" customFormat="1" ht="12.75"/>
    <row r="313" s="228" customFormat="1" ht="12.75"/>
    <row r="314" s="228" customFormat="1" ht="12.75"/>
    <row r="315" s="228" customFormat="1" ht="12.75"/>
    <row r="316" s="228" customFormat="1" ht="12.75"/>
    <row r="317" s="228" customFormat="1" ht="12.75"/>
    <row r="318" s="228" customFormat="1" ht="12.75"/>
    <row r="319" s="228" customFormat="1" ht="12.75"/>
    <row r="320" s="228" customFormat="1" ht="12.75"/>
    <row r="321" spans="1:25" ht="12.75">
      <c r="A321" s="228"/>
      <c r="B321" s="228"/>
      <c r="C321" s="228"/>
      <c r="D321" s="228"/>
      <c r="E321" s="228"/>
      <c r="F321" s="228"/>
      <c r="G321" s="228"/>
      <c r="H321" s="228"/>
      <c r="I321" s="228"/>
      <c r="J321" s="228"/>
      <c r="K321" s="228"/>
      <c r="L321" s="228"/>
      <c r="M321" s="228"/>
      <c r="N321" s="228"/>
      <c r="O321" s="228"/>
      <c r="P321" s="228"/>
      <c r="Q321" s="228"/>
      <c r="R321" s="228"/>
      <c r="S321" s="228"/>
      <c r="T321" s="228"/>
      <c r="U321" s="228"/>
      <c r="V321" s="228"/>
      <c r="W321" s="228"/>
      <c r="X321" s="228"/>
      <c r="Y321" s="228"/>
    </row>
    <row r="322" spans="1:25" ht="12.75">
      <c r="A322" s="228"/>
      <c r="B322" s="228"/>
      <c r="C322" s="228"/>
      <c r="D322" s="228"/>
      <c r="E322" s="228"/>
      <c r="F322" s="228"/>
      <c r="G322" s="228"/>
      <c r="H322" s="228"/>
      <c r="I322" s="228"/>
      <c r="J322" s="228"/>
      <c r="K322" s="228"/>
      <c r="L322" s="228"/>
      <c r="M322" s="228"/>
      <c r="N322" s="228"/>
      <c r="O322" s="228"/>
      <c r="P322" s="228"/>
      <c r="Q322" s="228"/>
      <c r="R322" s="228"/>
      <c r="S322" s="228"/>
      <c r="T322" s="228"/>
      <c r="U322" s="228"/>
      <c r="V322" s="228"/>
      <c r="W322" s="228"/>
      <c r="X322" s="228"/>
      <c r="Y322" s="228"/>
    </row>
    <row r="323" spans="1:25" ht="12.75">
      <c r="A323" s="228"/>
      <c r="B323" s="228"/>
      <c r="C323" s="228"/>
      <c r="D323" s="228"/>
      <c r="E323" s="228"/>
      <c r="F323" s="228"/>
      <c r="G323" s="228"/>
      <c r="H323" s="228"/>
      <c r="I323" s="228"/>
      <c r="J323" s="228"/>
      <c r="K323" s="228"/>
      <c r="L323" s="228"/>
      <c r="M323" s="228"/>
      <c r="N323" s="228"/>
      <c r="O323" s="228"/>
      <c r="P323" s="228"/>
      <c r="Q323" s="228"/>
      <c r="R323" s="228"/>
      <c r="S323" s="228"/>
      <c r="T323" s="228"/>
      <c r="U323" s="228"/>
      <c r="V323" s="228"/>
      <c r="W323" s="228"/>
      <c r="X323" s="228"/>
      <c r="Y323" s="228"/>
    </row>
    <row r="324" spans="1:25" ht="12.75">
      <c r="A324" s="228"/>
      <c r="B324" s="228"/>
      <c r="C324" s="228"/>
      <c r="D324" s="228"/>
      <c r="E324" s="228"/>
      <c r="F324" s="228"/>
      <c r="G324" s="228"/>
      <c r="H324" s="228"/>
      <c r="I324" s="228"/>
      <c r="J324" s="228"/>
      <c r="K324" s="228"/>
      <c r="L324" s="228"/>
      <c r="M324" s="228"/>
      <c r="N324" s="228"/>
      <c r="O324" s="228"/>
      <c r="P324" s="228"/>
      <c r="Q324" s="228"/>
      <c r="R324" s="228"/>
      <c r="S324" s="228"/>
      <c r="T324" s="228"/>
      <c r="U324" s="228"/>
      <c r="V324" s="228"/>
      <c r="W324" s="228"/>
      <c r="X324" s="228"/>
      <c r="Y324" s="228"/>
    </row>
    <row r="325" spans="1:25" ht="12.75">
      <c r="A325" s="228"/>
      <c r="B325" s="228"/>
      <c r="C325" s="228"/>
      <c r="D325" s="228"/>
      <c r="E325" s="228"/>
      <c r="F325" s="228"/>
      <c r="G325" s="228"/>
      <c r="H325" s="228"/>
      <c r="I325" s="228"/>
      <c r="J325" s="228"/>
      <c r="K325" s="228"/>
      <c r="L325" s="228"/>
      <c r="M325" s="228"/>
      <c r="N325" s="228"/>
      <c r="O325" s="228"/>
      <c r="P325" s="228"/>
      <c r="Q325" s="228"/>
      <c r="R325" s="228"/>
      <c r="S325" s="228"/>
      <c r="T325" s="228"/>
      <c r="U325" s="228"/>
      <c r="V325" s="228"/>
      <c r="W325" s="228"/>
      <c r="X325" s="228"/>
      <c r="Y325" s="228"/>
    </row>
    <row r="326" spans="1:25" ht="12.75">
      <c r="A326" s="228"/>
      <c r="B326" s="228"/>
      <c r="C326" s="228"/>
      <c r="D326" s="228"/>
      <c r="E326" s="228"/>
      <c r="F326" s="228"/>
      <c r="G326" s="228"/>
      <c r="H326" s="228"/>
      <c r="I326" s="228"/>
      <c r="J326" s="228"/>
      <c r="K326" s="228"/>
      <c r="L326" s="228"/>
      <c r="M326" s="228"/>
      <c r="N326" s="228"/>
      <c r="O326" s="228"/>
      <c r="P326" s="228"/>
      <c r="Q326" s="228"/>
      <c r="R326" s="228"/>
      <c r="S326" s="228"/>
      <c r="T326" s="228"/>
      <c r="U326" s="228"/>
      <c r="V326" s="228"/>
      <c r="W326" s="228"/>
      <c r="X326" s="228"/>
      <c r="Y326" s="228"/>
    </row>
    <row r="327" spans="1:25" ht="12.75">
      <c r="A327" s="228"/>
      <c r="B327" s="228"/>
      <c r="C327" s="228"/>
      <c r="D327" s="228"/>
      <c r="E327" s="228"/>
      <c r="F327" s="228"/>
      <c r="G327" s="228"/>
      <c r="H327" s="228"/>
      <c r="I327" s="228"/>
      <c r="J327" s="228"/>
      <c r="K327" s="228"/>
      <c r="L327" s="228"/>
      <c r="M327" s="228"/>
      <c r="N327" s="228"/>
      <c r="O327" s="228"/>
      <c r="P327" s="228"/>
      <c r="Q327" s="228"/>
      <c r="R327" s="228"/>
      <c r="S327" s="228"/>
      <c r="T327" s="228"/>
      <c r="U327" s="228"/>
      <c r="V327" s="228"/>
      <c r="W327" s="228"/>
      <c r="X327" s="228"/>
      <c r="Y327" s="228"/>
    </row>
    <row r="328" spans="1:25" ht="12.75">
      <c r="A328" s="228"/>
      <c r="B328" s="228"/>
      <c r="C328" s="228"/>
      <c r="D328" s="228"/>
      <c r="E328" s="228"/>
      <c r="F328" s="228"/>
      <c r="G328" s="228"/>
      <c r="H328" s="228"/>
      <c r="I328" s="228"/>
      <c r="J328" s="228"/>
      <c r="K328" s="228"/>
      <c r="L328" s="228"/>
      <c r="M328" s="228"/>
      <c r="N328" s="228"/>
      <c r="O328" s="228"/>
      <c r="P328" s="228"/>
      <c r="Q328" s="228"/>
      <c r="R328" s="228"/>
      <c r="S328" s="228"/>
      <c r="T328" s="228"/>
      <c r="U328" s="228"/>
      <c r="V328" s="228"/>
      <c r="W328" s="228"/>
      <c r="X328" s="228"/>
      <c r="Y328" s="228"/>
    </row>
    <row r="329" spans="1:25" ht="12.75">
      <c r="A329" s="228"/>
      <c r="B329" s="228"/>
      <c r="C329" s="228"/>
      <c r="D329" s="228"/>
      <c r="E329" s="228"/>
      <c r="F329" s="228"/>
      <c r="G329" s="228"/>
      <c r="H329" s="228"/>
      <c r="I329" s="228"/>
      <c r="J329" s="228"/>
      <c r="K329" s="228"/>
      <c r="L329" s="228"/>
      <c r="M329" s="228"/>
      <c r="N329" s="228"/>
      <c r="O329" s="228"/>
      <c r="P329" s="228"/>
      <c r="Q329" s="228"/>
      <c r="R329" s="228"/>
      <c r="S329" s="228"/>
      <c r="T329" s="228"/>
      <c r="U329" s="228"/>
      <c r="V329" s="228"/>
      <c r="W329" s="228"/>
      <c r="X329" s="228"/>
      <c r="Y329" s="228"/>
    </row>
    <row r="330" spans="1:25" ht="12.75">
      <c r="A330" s="228"/>
      <c r="B330" s="228"/>
      <c r="C330" s="228"/>
      <c r="D330" s="228"/>
      <c r="E330" s="228"/>
      <c r="F330" s="228"/>
      <c r="G330" s="228"/>
      <c r="H330" s="228"/>
      <c r="I330" s="228"/>
      <c r="J330" s="228"/>
      <c r="K330" s="228"/>
      <c r="L330" s="228"/>
      <c r="M330" s="228"/>
      <c r="N330" s="228"/>
      <c r="O330" s="228"/>
      <c r="P330" s="228"/>
      <c r="Q330" s="228"/>
      <c r="R330" s="228"/>
      <c r="S330" s="228"/>
      <c r="T330" s="228"/>
      <c r="U330" s="228"/>
      <c r="V330" s="228"/>
      <c r="W330" s="228"/>
      <c r="X330" s="228"/>
      <c r="Y330" s="228"/>
    </row>
    <row r="331" spans="1:25" ht="12.75">
      <c r="A331" s="228"/>
      <c r="B331" s="228"/>
      <c r="C331" s="228"/>
      <c r="D331" s="228"/>
      <c r="E331" s="228"/>
      <c r="F331" s="228"/>
      <c r="G331" s="228"/>
      <c r="H331" s="228"/>
      <c r="I331" s="228"/>
      <c r="J331" s="228"/>
      <c r="K331" s="228"/>
      <c r="L331" s="228"/>
      <c r="M331" s="228"/>
      <c r="N331" s="228"/>
      <c r="O331" s="228"/>
      <c r="P331" s="228"/>
      <c r="Q331" s="228"/>
      <c r="R331" s="228"/>
      <c r="S331" s="228"/>
      <c r="T331" s="228"/>
      <c r="U331" s="228"/>
      <c r="V331" s="228"/>
      <c r="W331" s="228"/>
      <c r="X331" s="228"/>
      <c r="Y331" s="228"/>
    </row>
    <row r="332" spans="1:25" ht="12.75">
      <c r="A332" s="228"/>
      <c r="B332" s="228"/>
      <c r="C332" s="228"/>
      <c r="D332" s="228"/>
      <c r="E332" s="228"/>
      <c r="F332" s="228"/>
      <c r="G332" s="228"/>
      <c r="H332" s="228"/>
      <c r="I332" s="228"/>
      <c r="J332" s="228"/>
      <c r="K332" s="228"/>
      <c r="L332" s="228"/>
      <c r="M332" s="228"/>
      <c r="N332" s="228"/>
      <c r="O332" s="228"/>
      <c r="P332" s="228"/>
      <c r="Q332" s="228"/>
      <c r="R332" s="228"/>
      <c r="S332" s="228"/>
      <c r="T332" s="228"/>
      <c r="U332" s="228"/>
      <c r="V332" s="228"/>
      <c r="W332" s="228"/>
      <c r="X332" s="228"/>
      <c r="Y332" s="228"/>
    </row>
    <row r="333" spans="1:25" ht="12.75">
      <c r="A333" s="228"/>
      <c r="B333" s="228"/>
      <c r="C333" s="228"/>
      <c r="D333" s="228"/>
      <c r="E333" s="228"/>
      <c r="F333" s="228"/>
      <c r="G333" s="228"/>
      <c r="H333" s="228"/>
      <c r="I333" s="228"/>
      <c r="J333" s="228"/>
      <c r="K333" s="228"/>
      <c r="L333" s="228"/>
      <c r="M333" s="228"/>
      <c r="N333" s="228"/>
      <c r="O333" s="228"/>
      <c r="P333" s="228"/>
      <c r="Q333" s="228"/>
      <c r="R333" s="228"/>
      <c r="S333" s="228"/>
      <c r="T333" s="228"/>
      <c r="U333" s="228"/>
      <c r="V333" s="228"/>
      <c r="W333" s="228"/>
      <c r="X333" s="228"/>
      <c r="Y333" s="228"/>
    </row>
    <row r="334" spans="1:25" ht="12.75">
      <c r="A334" s="228"/>
      <c r="B334" s="228"/>
      <c r="C334" s="228"/>
      <c r="D334" s="228"/>
      <c r="E334" s="228"/>
      <c r="F334" s="228"/>
      <c r="G334" s="228"/>
      <c r="H334" s="228"/>
      <c r="I334" s="228"/>
      <c r="J334" s="228"/>
      <c r="K334" s="228"/>
      <c r="L334" s="228"/>
      <c r="M334" s="228"/>
      <c r="N334" s="228"/>
      <c r="O334" s="228"/>
      <c r="P334" s="228"/>
      <c r="Q334" s="228"/>
      <c r="R334" s="228"/>
      <c r="S334" s="228"/>
      <c r="T334" s="228"/>
      <c r="U334" s="228"/>
      <c r="V334" s="228"/>
      <c r="W334" s="228"/>
      <c r="X334" s="228"/>
      <c r="Y334" s="228"/>
    </row>
    <row r="335" spans="1:25" ht="12.75">
      <c r="A335" s="228"/>
      <c r="B335" s="228"/>
      <c r="C335" s="228"/>
      <c r="D335" s="228"/>
      <c r="E335" s="228"/>
      <c r="F335" s="228"/>
      <c r="G335" s="228"/>
      <c r="H335" s="228"/>
      <c r="I335" s="228"/>
      <c r="J335" s="228"/>
      <c r="K335" s="228"/>
      <c r="L335" s="228"/>
      <c r="M335" s="228"/>
      <c r="N335" s="228"/>
      <c r="O335" s="228"/>
      <c r="P335" s="228"/>
      <c r="Q335" s="228"/>
      <c r="R335" s="228"/>
      <c r="S335" s="228"/>
      <c r="T335" s="228"/>
      <c r="U335" s="228"/>
      <c r="V335" s="228"/>
      <c r="W335" s="228"/>
      <c r="X335" s="228"/>
      <c r="Y335" s="228"/>
    </row>
    <row r="336" spans="1:25" ht="12.75">
      <c r="A336" s="228"/>
      <c r="B336" s="228"/>
      <c r="C336" s="228"/>
      <c r="D336" s="228"/>
      <c r="E336" s="228"/>
      <c r="F336" s="228"/>
      <c r="G336" s="228"/>
      <c r="H336" s="228"/>
      <c r="I336" s="228"/>
      <c r="J336" s="228"/>
      <c r="K336" s="228"/>
      <c r="L336" s="228"/>
      <c r="M336" s="228"/>
      <c r="N336" s="228"/>
      <c r="O336" s="228"/>
      <c r="P336" s="228"/>
      <c r="Q336" s="228"/>
      <c r="R336" s="228"/>
      <c r="S336" s="228"/>
      <c r="T336" s="228"/>
      <c r="U336" s="228"/>
      <c r="V336" s="228"/>
      <c r="W336" s="228"/>
      <c r="X336" s="228"/>
      <c r="Y336" s="228"/>
    </row>
    <row r="337" spans="1:25" ht="12.75">
      <c r="A337" s="228"/>
      <c r="B337" s="228"/>
      <c r="C337" s="228"/>
      <c r="D337" s="228"/>
      <c r="E337" s="228"/>
      <c r="F337" s="228"/>
      <c r="G337" s="228"/>
      <c r="H337" s="228"/>
      <c r="I337" s="228"/>
      <c r="J337" s="228"/>
      <c r="K337" s="228"/>
      <c r="L337" s="228"/>
      <c r="M337" s="228"/>
      <c r="N337" s="228"/>
      <c r="O337" s="228"/>
      <c r="P337" s="228"/>
      <c r="Q337" s="228"/>
      <c r="R337" s="228"/>
      <c r="S337" s="228"/>
      <c r="T337" s="228"/>
      <c r="U337" s="228"/>
      <c r="V337" s="228"/>
      <c r="W337" s="228"/>
      <c r="X337" s="228"/>
      <c r="Y337" s="228"/>
    </row>
    <row r="338" spans="1:25" ht="12.75">
      <c r="A338" s="228"/>
      <c r="B338" s="228"/>
      <c r="C338" s="228"/>
      <c r="D338" s="228"/>
      <c r="E338" s="228"/>
      <c r="F338" s="228"/>
      <c r="G338" s="228"/>
      <c r="H338" s="228"/>
      <c r="I338" s="228"/>
      <c r="J338" s="228"/>
      <c r="K338" s="228"/>
      <c r="L338" s="228"/>
      <c r="M338" s="228"/>
      <c r="N338" s="228"/>
      <c r="O338" s="228"/>
      <c r="P338" s="228"/>
      <c r="Q338" s="228"/>
      <c r="R338" s="228"/>
      <c r="S338" s="228"/>
      <c r="T338" s="228"/>
      <c r="U338" s="228"/>
      <c r="V338" s="228"/>
      <c r="W338" s="228"/>
      <c r="X338" s="228"/>
      <c r="Y338" s="228"/>
    </row>
    <row r="339" spans="1:25" ht="12.75">
      <c r="A339" s="228"/>
      <c r="B339" s="228"/>
      <c r="C339" s="228"/>
      <c r="D339" s="228"/>
      <c r="E339" s="228"/>
      <c r="F339" s="228"/>
      <c r="G339" s="228"/>
      <c r="H339" s="228"/>
      <c r="I339" s="228"/>
      <c r="J339" s="228"/>
      <c r="K339" s="228"/>
      <c r="L339" s="228"/>
      <c r="M339" s="228"/>
      <c r="N339" s="228"/>
      <c r="O339" s="228"/>
      <c r="P339" s="228"/>
      <c r="Q339" s="228"/>
      <c r="R339" s="228"/>
      <c r="S339" s="228"/>
      <c r="T339" s="228"/>
      <c r="U339" s="228"/>
      <c r="V339" s="228"/>
      <c r="W339" s="228"/>
      <c r="X339" s="228"/>
      <c r="Y339" s="228"/>
    </row>
    <row r="340" spans="1:25" ht="12.75">
      <c r="A340" s="228"/>
      <c r="B340" s="228"/>
      <c r="C340" s="228"/>
      <c r="D340" s="228"/>
      <c r="E340" s="228"/>
      <c r="F340" s="228"/>
      <c r="G340" s="228"/>
      <c r="H340" s="228"/>
      <c r="I340" s="228"/>
      <c r="J340" s="228"/>
      <c r="K340" s="228"/>
      <c r="L340" s="228"/>
      <c r="M340" s="228"/>
      <c r="N340" s="228"/>
      <c r="O340" s="228"/>
      <c r="P340" s="228"/>
      <c r="Q340" s="228"/>
      <c r="R340" s="228"/>
      <c r="S340" s="228"/>
      <c r="T340" s="228"/>
      <c r="U340" s="228"/>
      <c r="V340" s="228"/>
      <c r="W340" s="228"/>
      <c r="X340" s="228"/>
      <c r="Y340" s="228"/>
    </row>
    <row r="341" spans="1:25" ht="12.75">
      <c r="A341" s="228"/>
      <c r="B341" s="228"/>
      <c r="C341" s="228"/>
      <c r="D341" s="228"/>
      <c r="E341" s="228"/>
      <c r="F341" s="228"/>
      <c r="G341" s="228"/>
      <c r="H341" s="228"/>
      <c r="I341" s="228"/>
      <c r="J341" s="228"/>
      <c r="K341" s="228"/>
      <c r="L341" s="228"/>
      <c r="M341" s="228"/>
      <c r="N341" s="228"/>
      <c r="O341" s="228"/>
      <c r="P341" s="228"/>
      <c r="Q341" s="228"/>
      <c r="R341" s="228"/>
      <c r="S341" s="228"/>
      <c r="T341" s="228"/>
      <c r="U341" s="228"/>
      <c r="V341" s="228"/>
      <c r="W341" s="228"/>
      <c r="X341" s="228"/>
      <c r="Y341" s="228"/>
    </row>
    <row r="342" spans="1:25" ht="12.75">
      <c r="A342" s="228"/>
      <c r="B342" s="228"/>
      <c r="C342" s="228"/>
      <c r="D342" s="228"/>
      <c r="E342" s="228"/>
      <c r="F342" s="228"/>
      <c r="G342" s="228"/>
      <c r="H342" s="228"/>
      <c r="I342" s="228"/>
      <c r="J342" s="228"/>
      <c r="K342" s="228"/>
      <c r="L342" s="228"/>
      <c r="M342" s="228"/>
      <c r="N342" s="228"/>
      <c r="O342" s="228"/>
      <c r="P342" s="228"/>
      <c r="Q342" s="228"/>
      <c r="R342" s="228"/>
      <c r="S342" s="228"/>
      <c r="T342" s="228"/>
      <c r="U342" s="228"/>
      <c r="V342" s="228"/>
      <c r="W342" s="228"/>
      <c r="X342" s="228"/>
      <c r="Y342" s="228"/>
    </row>
    <row r="343" spans="1:25" ht="12.75">
      <c r="A343" s="228"/>
      <c r="B343" s="228"/>
      <c r="C343" s="228"/>
      <c r="D343" s="228"/>
      <c r="E343" s="228"/>
      <c r="F343" s="228"/>
      <c r="G343" s="228"/>
      <c r="H343" s="228"/>
      <c r="I343" s="228"/>
      <c r="J343" s="228"/>
      <c r="K343" s="228"/>
      <c r="L343" s="228"/>
      <c r="M343" s="228"/>
      <c r="N343" s="228"/>
      <c r="O343" s="228"/>
      <c r="P343" s="228"/>
      <c r="Q343" s="228"/>
      <c r="R343" s="228"/>
      <c r="S343" s="228"/>
      <c r="T343" s="228"/>
      <c r="U343" s="228"/>
      <c r="V343" s="228"/>
      <c r="W343" s="228"/>
      <c r="X343" s="228"/>
      <c r="Y343" s="228"/>
    </row>
    <row r="344" spans="1:25" ht="12.75">
      <c r="A344" s="228"/>
      <c r="B344" s="228"/>
      <c r="C344" s="228"/>
      <c r="D344" s="228"/>
      <c r="E344" s="228"/>
      <c r="F344" s="228"/>
      <c r="G344" s="228"/>
      <c r="H344" s="228"/>
      <c r="I344" s="228"/>
      <c r="J344" s="228"/>
      <c r="K344" s="228"/>
      <c r="L344" s="228"/>
      <c r="M344" s="228"/>
      <c r="N344" s="228"/>
      <c r="O344" s="228"/>
      <c r="P344" s="228"/>
      <c r="Q344" s="228"/>
      <c r="R344" s="228"/>
      <c r="S344" s="228"/>
      <c r="T344" s="228"/>
      <c r="U344" s="228"/>
      <c r="V344" s="228"/>
      <c r="W344" s="228"/>
      <c r="X344" s="228"/>
      <c r="Y344" s="228"/>
    </row>
    <row r="345" spans="1:25" ht="12.75">
      <c r="A345" s="228"/>
      <c r="B345" s="228"/>
      <c r="C345" s="228"/>
      <c r="D345" s="228"/>
      <c r="E345" s="228"/>
      <c r="F345" s="228"/>
      <c r="G345" s="228"/>
      <c r="H345" s="228"/>
      <c r="I345" s="228"/>
      <c r="J345" s="228"/>
      <c r="K345" s="228"/>
      <c r="L345" s="228"/>
      <c r="M345" s="228"/>
      <c r="N345" s="228"/>
      <c r="O345" s="228"/>
      <c r="P345" s="228"/>
      <c r="Q345" s="228"/>
      <c r="R345" s="228"/>
      <c r="S345" s="228"/>
      <c r="T345" s="228"/>
      <c r="U345" s="228"/>
      <c r="V345" s="228"/>
      <c r="W345" s="228"/>
      <c r="X345" s="228"/>
      <c r="Y345" s="228"/>
    </row>
    <row r="346" spans="1:25" ht="12.75">
      <c r="A346" s="228"/>
      <c r="B346" s="228"/>
      <c r="C346" s="228"/>
      <c r="D346" s="228"/>
      <c r="E346" s="228"/>
      <c r="F346" s="228"/>
      <c r="G346" s="228"/>
      <c r="H346" s="228"/>
      <c r="I346" s="228"/>
      <c r="J346" s="228"/>
      <c r="K346" s="228"/>
      <c r="L346" s="228"/>
      <c r="M346" s="228"/>
      <c r="N346" s="228"/>
      <c r="O346" s="228"/>
      <c r="P346" s="228"/>
      <c r="Q346" s="228"/>
      <c r="R346" s="228"/>
      <c r="S346" s="228"/>
      <c r="T346" s="228"/>
      <c r="U346" s="228"/>
      <c r="V346" s="228"/>
      <c r="W346" s="228"/>
      <c r="X346" s="228"/>
      <c r="Y346" s="228"/>
    </row>
    <row r="347" spans="1:25" ht="12.75">
      <c r="A347" s="228"/>
      <c r="B347" s="228"/>
      <c r="C347" s="228"/>
      <c r="D347" s="228"/>
      <c r="E347" s="228"/>
      <c r="F347" s="228"/>
      <c r="G347" s="228"/>
      <c r="H347" s="228"/>
      <c r="I347" s="228"/>
      <c r="J347" s="228"/>
      <c r="K347" s="228"/>
      <c r="L347" s="228"/>
      <c r="M347" s="228"/>
      <c r="N347" s="228"/>
      <c r="O347" s="228"/>
      <c r="P347" s="228"/>
      <c r="Q347" s="228"/>
      <c r="R347" s="228"/>
      <c r="S347" s="228"/>
      <c r="T347" s="228"/>
      <c r="U347" s="228"/>
      <c r="V347" s="228"/>
      <c r="W347" s="228"/>
      <c r="X347" s="228"/>
      <c r="Y347" s="228"/>
    </row>
    <row r="348" spans="1:25" ht="12.75">
      <c r="A348" s="228"/>
      <c r="B348" s="228"/>
      <c r="C348" s="228"/>
      <c r="D348" s="228"/>
      <c r="E348" s="228"/>
      <c r="F348" s="228"/>
      <c r="G348" s="228"/>
      <c r="H348" s="228"/>
      <c r="I348" s="228"/>
      <c r="J348" s="228"/>
      <c r="K348" s="228"/>
      <c r="L348" s="228"/>
      <c r="M348" s="228"/>
      <c r="N348" s="228"/>
      <c r="O348" s="228"/>
      <c r="P348" s="228"/>
      <c r="Q348" s="228"/>
      <c r="R348" s="228"/>
      <c r="S348" s="228"/>
      <c r="T348" s="228"/>
      <c r="U348" s="228"/>
      <c r="V348" s="228"/>
      <c r="W348" s="228"/>
      <c r="X348" s="228"/>
      <c r="Y348" s="228"/>
    </row>
    <row r="349" spans="1:25" ht="12.75">
      <c r="A349" s="228"/>
      <c r="B349" s="228"/>
      <c r="C349" s="228"/>
      <c r="D349" s="228"/>
      <c r="E349" s="228"/>
      <c r="F349" s="228"/>
      <c r="G349" s="228"/>
      <c r="H349" s="228"/>
      <c r="I349" s="228"/>
      <c r="J349" s="228"/>
      <c r="K349" s="228"/>
      <c r="L349" s="228"/>
      <c r="M349" s="228"/>
      <c r="N349" s="228"/>
      <c r="O349" s="228"/>
      <c r="P349" s="228"/>
      <c r="Q349" s="228"/>
      <c r="R349" s="228"/>
      <c r="S349" s="228"/>
      <c r="T349" s="228"/>
      <c r="U349" s="228"/>
      <c r="V349" s="228"/>
      <c r="W349" s="228"/>
      <c r="X349" s="228"/>
      <c r="Y349" s="228"/>
    </row>
    <row r="350" spans="1:25" ht="12.75">
      <c r="A350" s="228"/>
      <c r="B350" s="228"/>
      <c r="C350" s="228"/>
      <c r="D350" s="228"/>
      <c r="E350" s="228"/>
      <c r="F350" s="228"/>
      <c r="G350" s="228"/>
      <c r="H350" s="228"/>
      <c r="I350" s="228"/>
      <c r="J350" s="228"/>
      <c r="K350" s="228"/>
      <c r="L350" s="228"/>
      <c r="M350" s="228"/>
      <c r="N350" s="228"/>
      <c r="O350" s="228"/>
      <c r="P350" s="228"/>
      <c r="Q350" s="228"/>
      <c r="R350" s="228"/>
      <c r="S350" s="228"/>
      <c r="T350" s="228"/>
      <c r="U350" s="228"/>
      <c r="V350" s="228"/>
      <c r="W350" s="228"/>
      <c r="X350" s="228"/>
      <c r="Y350" s="228"/>
    </row>
    <row r="351" spans="1:25" ht="12.75">
      <c r="A351" s="228"/>
      <c r="B351" s="228"/>
      <c r="C351" s="228"/>
      <c r="D351" s="228"/>
      <c r="E351" s="228"/>
      <c r="F351" s="228"/>
      <c r="G351" s="228"/>
      <c r="H351" s="228"/>
      <c r="I351" s="228"/>
      <c r="J351" s="228"/>
      <c r="K351" s="228"/>
      <c r="L351" s="228"/>
      <c r="M351" s="228"/>
      <c r="N351" s="228"/>
      <c r="O351" s="228"/>
      <c r="P351" s="228"/>
      <c r="Q351" s="228"/>
      <c r="R351" s="228"/>
      <c r="S351" s="228"/>
      <c r="T351" s="228"/>
      <c r="U351" s="228"/>
      <c r="V351" s="228"/>
      <c r="W351" s="228"/>
      <c r="X351" s="228"/>
      <c r="Y351" s="228"/>
    </row>
    <row r="352" spans="1:25" ht="12.75">
      <c r="A352" s="228"/>
      <c r="B352" s="228"/>
      <c r="C352" s="228"/>
      <c r="D352" s="228"/>
      <c r="E352" s="228"/>
      <c r="F352" s="228"/>
      <c r="G352" s="228"/>
      <c r="H352" s="228"/>
      <c r="I352" s="228"/>
      <c r="J352" s="228"/>
      <c r="K352" s="228"/>
      <c r="L352" s="228"/>
      <c r="M352" s="228"/>
      <c r="N352" s="228"/>
      <c r="O352" s="228"/>
      <c r="P352" s="228"/>
      <c r="Q352" s="228"/>
      <c r="R352" s="228"/>
      <c r="S352" s="228"/>
      <c r="T352" s="228"/>
      <c r="U352" s="228"/>
      <c r="V352" s="228"/>
      <c r="W352" s="228"/>
      <c r="X352" s="228"/>
      <c r="Y352" s="228"/>
    </row>
    <row r="353" spans="1:25" ht="12.75">
      <c r="A353" s="228"/>
      <c r="B353" s="228"/>
      <c r="C353" s="228"/>
      <c r="D353" s="228"/>
      <c r="E353" s="228"/>
      <c r="F353" s="228"/>
      <c r="G353" s="228"/>
      <c r="H353" s="228"/>
      <c r="I353" s="228"/>
      <c r="J353" s="228"/>
      <c r="K353" s="228"/>
      <c r="L353" s="228"/>
      <c r="M353" s="228"/>
      <c r="N353" s="228"/>
      <c r="O353" s="228"/>
      <c r="P353" s="228"/>
      <c r="Q353" s="228"/>
      <c r="R353" s="228"/>
      <c r="S353" s="228"/>
      <c r="T353" s="228"/>
      <c r="U353" s="228"/>
      <c r="V353" s="228"/>
      <c r="W353" s="228"/>
      <c r="X353" s="228"/>
      <c r="Y353" s="228"/>
    </row>
    <row r="354" spans="1:25" ht="12.75">
      <c r="A354" s="228"/>
      <c r="B354" s="228"/>
      <c r="C354" s="228"/>
      <c r="D354" s="228"/>
      <c r="E354" s="228"/>
      <c r="F354" s="228"/>
      <c r="G354" s="228"/>
      <c r="H354" s="228"/>
      <c r="I354" s="228"/>
      <c r="J354" s="228"/>
      <c r="K354" s="228"/>
      <c r="L354" s="228"/>
      <c r="M354" s="228"/>
      <c r="N354" s="228"/>
      <c r="O354" s="228"/>
      <c r="P354" s="228"/>
      <c r="Q354" s="228"/>
      <c r="R354" s="228"/>
      <c r="S354" s="228"/>
      <c r="T354" s="228"/>
      <c r="U354" s="228"/>
      <c r="V354" s="228"/>
      <c r="W354" s="228"/>
      <c r="X354" s="228"/>
      <c r="Y354" s="228"/>
    </row>
    <row r="355" spans="1:25" ht="12.75">
      <c r="A355" s="228"/>
      <c r="B355" s="228"/>
      <c r="C355" s="228"/>
      <c r="D355" s="228"/>
      <c r="E355" s="228"/>
      <c r="F355" s="228"/>
      <c r="G355" s="228"/>
      <c r="H355" s="228"/>
      <c r="I355" s="228"/>
      <c r="J355" s="228"/>
      <c r="K355" s="228"/>
      <c r="L355" s="228"/>
      <c r="M355" s="228"/>
      <c r="N355" s="228"/>
      <c r="O355" s="228"/>
      <c r="P355" s="228"/>
      <c r="Q355" s="228"/>
      <c r="R355" s="228"/>
      <c r="S355" s="228"/>
      <c r="T355" s="228"/>
      <c r="U355" s="228"/>
      <c r="V355" s="228"/>
      <c r="W355" s="228"/>
      <c r="X355" s="228"/>
      <c r="Y355" s="228"/>
    </row>
    <row r="356" spans="1:25" ht="12.75">
      <c r="A356" s="228"/>
      <c r="B356" s="228"/>
      <c r="C356" s="228"/>
      <c r="D356" s="228"/>
      <c r="E356" s="228"/>
      <c r="F356" s="228"/>
      <c r="G356" s="228"/>
      <c r="H356" s="228"/>
      <c r="I356" s="228"/>
      <c r="J356" s="228"/>
      <c r="K356" s="228"/>
      <c r="L356" s="228"/>
      <c r="M356" s="228"/>
      <c r="N356" s="228"/>
      <c r="O356" s="228"/>
      <c r="P356" s="228"/>
      <c r="Q356" s="228"/>
      <c r="R356" s="228"/>
      <c r="S356" s="228"/>
      <c r="T356" s="228"/>
      <c r="U356" s="228"/>
      <c r="V356" s="228"/>
      <c r="W356" s="228"/>
      <c r="X356" s="228"/>
      <c r="Y356" s="228"/>
    </row>
    <row r="357" spans="1:25" ht="12.75">
      <c r="A357" s="228"/>
      <c r="B357" s="228"/>
      <c r="C357" s="228"/>
      <c r="D357" s="228"/>
      <c r="E357" s="228"/>
      <c r="F357" s="228"/>
      <c r="G357" s="228"/>
      <c r="H357" s="228"/>
      <c r="I357" s="228"/>
      <c r="J357" s="228"/>
      <c r="K357" s="228"/>
      <c r="L357" s="228"/>
      <c r="M357" s="228"/>
      <c r="N357" s="228"/>
      <c r="O357" s="228"/>
      <c r="P357" s="228"/>
      <c r="Q357" s="228"/>
      <c r="R357" s="228"/>
      <c r="S357" s="228"/>
      <c r="T357" s="228"/>
      <c r="U357" s="228"/>
      <c r="V357" s="228"/>
      <c r="W357" s="228"/>
      <c r="X357" s="228"/>
      <c r="Y357" s="228"/>
    </row>
    <row r="358" spans="1:25" ht="12.75">
      <c r="A358" s="228"/>
      <c r="B358" s="228"/>
      <c r="C358" s="228"/>
      <c r="D358" s="228"/>
      <c r="E358" s="228"/>
      <c r="F358" s="228"/>
      <c r="G358" s="228"/>
      <c r="H358" s="228"/>
      <c r="I358" s="228"/>
      <c r="J358" s="228"/>
      <c r="K358" s="228"/>
      <c r="L358" s="228"/>
      <c r="M358" s="228"/>
      <c r="N358" s="228"/>
      <c r="O358" s="228"/>
      <c r="P358" s="228"/>
      <c r="Q358" s="228"/>
      <c r="R358" s="228"/>
      <c r="S358" s="228"/>
      <c r="T358" s="228"/>
      <c r="U358" s="228"/>
      <c r="V358" s="228"/>
      <c r="W358" s="228"/>
      <c r="X358" s="228"/>
      <c r="Y358" s="228"/>
    </row>
    <row r="359" spans="1:25" ht="12.75">
      <c r="A359" s="228"/>
      <c r="B359" s="228"/>
      <c r="C359" s="228"/>
      <c r="D359" s="228"/>
      <c r="E359" s="228"/>
      <c r="F359" s="228"/>
      <c r="G359" s="228"/>
      <c r="H359" s="228"/>
      <c r="I359" s="228"/>
      <c r="J359" s="228"/>
      <c r="K359" s="228"/>
      <c r="L359" s="228"/>
      <c r="M359" s="228"/>
      <c r="N359" s="228"/>
      <c r="O359" s="228"/>
      <c r="P359" s="228"/>
      <c r="Q359" s="228"/>
      <c r="R359" s="228"/>
      <c r="S359" s="228"/>
      <c r="T359" s="228"/>
      <c r="U359" s="228"/>
      <c r="V359" s="228"/>
      <c r="W359" s="228"/>
      <c r="X359" s="228"/>
      <c r="Y359" s="228"/>
    </row>
  </sheetData>
  <sheetProtection/>
  <printOptions horizontalCentered="1"/>
  <pageMargins left="0.7874015748031497" right="0.3937007874015748" top="0.1968503937007874" bottom="0.1968503937007874" header="0.5118110236220472" footer="0.5118110236220472"/>
  <pageSetup fitToHeight="1" fitToWidth="1" horizontalDpi="300" verticalDpi="300" orientation="portrait" paperSize="9" scale="9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6"/>
  <sheetViews>
    <sheetView showGridLines="0" showZeros="0" tabSelected="1" zoomScalePageLayoutView="0" workbookViewId="0" topLeftCell="C7">
      <selection activeCell="P9" sqref="P9"/>
    </sheetView>
  </sheetViews>
  <sheetFormatPr defaultColWidth="11.421875" defaultRowHeight="12.75"/>
  <cols>
    <col min="1" max="1" width="4.7109375" style="7" customWidth="1"/>
    <col min="2" max="2" width="5.140625" style="7" customWidth="1"/>
    <col min="3" max="3" width="13.421875" style="7" customWidth="1"/>
    <col min="4" max="4" width="14.140625" style="7" customWidth="1"/>
    <col min="5" max="5" width="16.421875" style="7" customWidth="1"/>
    <col min="6" max="6" width="14.140625" style="14" customWidth="1"/>
    <col min="7" max="7" width="13.00390625" style="13" customWidth="1"/>
    <col min="8" max="11" width="9.421875" style="7" customWidth="1"/>
    <col min="12" max="12" width="8.8515625" style="7" customWidth="1"/>
    <col min="13" max="13" width="9.28125" style="7" customWidth="1"/>
    <col min="14" max="14" width="8.7109375" style="7" customWidth="1"/>
    <col min="15" max="16" width="9.28125" style="7" customWidth="1"/>
    <col min="17" max="17" width="9.57421875" style="7" customWidth="1"/>
    <col min="18" max="18" width="8.28125" style="7" customWidth="1"/>
    <col min="19" max="19" width="9.28125" style="7" customWidth="1"/>
    <col min="20" max="16384" width="11.421875" style="7" customWidth="1"/>
  </cols>
  <sheetData>
    <row r="1" spans="2:19" ht="19.5" customHeight="1">
      <c r="B1" s="1" t="s">
        <v>722</v>
      </c>
      <c r="C1" s="2"/>
      <c r="D1" s="3"/>
      <c r="E1" s="3"/>
      <c r="F1" s="3"/>
      <c r="G1" s="4"/>
      <c r="H1" s="4"/>
      <c r="I1" s="4"/>
      <c r="J1" s="4"/>
      <c r="K1" s="5"/>
      <c r="L1" s="5"/>
      <c r="M1" s="5"/>
      <c r="N1" s="5"/>
      <c r="O1" s="5"/>
      <c r="P1" s="5"/>
      <c r="Q1" s="5"/>
      <c r="R1" s="6"/>
      <c r="S1" s="2"/>
    </row>
    <row r="2" spans="2:18" ht="12">
      <c r="B2" s="8" t="s">
        <v>663</v>
      </c>
      <c r="C2" s="9"/>
      <c r="I2" s="7" t="s">
        <v>153</v>
      </c>
      <c r="J2" s="10"/>
      <c r="K2" s="10"/>
      <c r="R2" s="10"/>
    </row>
    <row r="3" spans="2:19" ht="12.75">
      <c r="B3" s="29" t="s">
        <v>723</v>
      </c>
      <c r="C3" s="30"/>
      <c r="D3" s="11" t="s">
        <v>153</v>
      </c>
      <c r="E3" s="31" t="s">
        <v>784</v>
      </c>
      <c r="F3" s="32"/>
      <c r="G3" s="33"/>
      <c r="H3" s="30"/>
      <c r="I3" s="30"/>
      <c r="J3" s="34"/>
      <c r="K3" s="34"/>
      <c r="L3" s="30"/>
      <c r="M3" s="30" t="s">
        <v>724</v>
      </c>
      <c r="N3"/>
      <c r="O3" s="45" t="s">
        <v>725</v>
      </c>
      <c r="P3" s="30"/>
      <c r="Q3" s="34"/>
      <c r="R3" s="34"/>
      <c r="S3" s="30"/>
    </row>
    <row r="4" spans="2:19" ht="12.75">
      <c r="B4" s="29" t="s">
        <v>726</v>
      </c>
      <c r="C4" s="30"/>
      <c r="D4" s="11" t="s">
        <v>153</v>
      </c>
      <c r="E4" s="30"/>
      <c r="F4" s="35"/>
      <c r="G4" s="33"/>
      <c r="H4" s="30"/>
      <c r="I4" s="30"/>
      <c r="J4" s="34"/>
      <c r="K4" s="34"/>
      <c r="L4" s="30"/>
      <c r="M4" s="30"/>
      <c r="N4" s="30"/>
      <c r="O4" s="36"/>
      <c r="P4" s="30"/>
      <c r="Q4" s="34"/>
      <c r="R4" s="34"/>
      <c r="S4" s="30"/>
    </row>
    <row r="5" spans="2:19" ht="12">
      <c r="B5" s="29" t="s">
        <v>727</v>
      </c>
      <c r="C5" s="30"/>
      <c r="D5" s="11" t="s">
        <v>781</v>
      </c>
      <c r="E5" s="30"/>
      <c r="F5" s="35"/>
      <c r="G5" s="33"/>
      <c r="H5" s="30"/>
      <c r="I5" s="30"/>
      <c r="J5" s="34"/>
      <c r="K5" s="34"/>
      <c r="L5" s="30"/>
      <c r="M5" s="30"/>
      <c r="N5" s="30"/>
      <c r="O5" s="30"/>
      <c r="P5" s="30"/>
      <c r="Q5" s="34"/>
      <c r="R5" s="34"/>
      <c r="S5" s="30"/>
    </row>
    <row r="6" spans="2:19" ht="12">
      <c r="B6" s="381" t="s">
        <v>728</v>
      </c>
      <c r="C6" s="30"/>
      <c r="D6" s="380" t="s">
        <v>782</v>
      </c>
      <c r="E6" s="31"/>
      <c r="F6" s="35"/>
      <c r="G6" s="33"/>
      <c r="H6" s="30"/>
      <c r="I6" s="30"/>
      <c r="J6" s="34"/>
      <c r="K6" s="34"/>
      <c r="L6" s="30"/>
      <c r="M6" s="30"/>
      <c r="N6" s="30"/>
      <c r="O6" s="30"/>
      <c r="P6" s="30"/>
      <c r="Q6" s="34"/>
      <c r="R6" s="34"/>
      <c r="S6" s="30"/>
    </row>
    <row r="7" spans="2:19" ht="12.75">
      <c r="B7" s="37" t="s">
        <v>783</v>
      </c>
      <c r="C7" s="30"/>
      <c r="D7" s="30"/>
      <c r="E7" s="31"/>
      <c r="F7" s="35"/>
      <c r="G7" s="33"/>
      <c r="H7" s="30"/>
      <c r="I7" s="30"/>
      <c r="J7" s="34"/>
      <c r="K7" s="31" t="s">
        <v>729</v>
      </c>
      <c r="L7" s="30"/>
      <c r="M7" s="30"/>
      <c r="N7" s="34" t="s">
        <v>730</v>
      </c>
      <c r="O7"/>
      <c r="P7" s="602" t="s">
        <v>760</v>
      </c>
      <c r="Q7" s="34"/>
      <c r="R7" s="30"/>
      <c r="S7" s="30"/>
    </row>
    <row r="8" spans="2:19" ht="12.75">
      <c r="B8" s="29" t="s">
        <v>731</v>
      </c>
      <c r="C8" s="30"/>
      <c r="D8" s="30"/>
      <c r="E8" s="11"/>
      <c r="F8" s="641" t="s">
        <v>789</v>
      </c>
      <c r="G8" s="33"/>
      <c r="H8" s="30"/>
      <c r="I8" s="30" t="s">
        <v>153</v>
      </c>
      <c r="J8" s="34" t="s">
        <v>153</v>
      </c>
      <c r="K8" s="34"/>
      <c r="L8" s="30" t="s">
        <v>300</v>
      </c>
      <c r="M8" s="382"/>
      <c r="N8" s="642" t="s">
        <v>790</v>
      </c>
      <c r="O8" s="30"/>
      <c r="P8" s="643" t="s">
        <v>791</v>
      </c>
      <c r="Q8" s="601"/>
      <c r="R8" s="38"/>
      <c r="S8" s="36"/>
    </row>
    <row r="9" spans="2:19" ht="1.5" customHeight="1">
      <c r="B9" s="39"/>
      <c r="C9" s="40"/>
      <c r="D9" s="40"/>
      <c r="E9" s="40"/>
      <c r="F9" s="41"/>
      <c r="G9" s="42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2:19" ht="12">
      <c r="B10" s="34"/>
      <c r="C10" s="34"/>
      <c r="D10" s="34"/>
      <c r="E10" s="34"/>
      <c r="F10" s="43"/>
      <c r="G10" s="44"/>
      <c r="H10" s="34"/>
      <c r="I10" s="30"/>
      <c r="J10" s="34"/>
      <c r="K10" s="34"/>
      <c r="L10" s="30"/>
      <c r="M10" s="30"/>
      <c r="N10" s="30"/>
      <c r="O10" s="30"/>
      <c r="P10" s="30"/>
      <c r="Q10" s="30"/>
      <c r="R10" s="34"/>
      <c r="S10" s="30"/>
    </row>
    <row r="11" spans="2:19" ht="12.75" thickBot="1">
      <c r="B11" s="12">
        <v>2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2:19" ht="12.75">
      <c r="B12" s="23"/>
      <c r="C12" s="606"/>
      <c r="D12" s="607"/>
      <c r="E12" s="607"/>
      <c r="F12" s="608"/>
      <c r="G12" s="609"/>
      <c r="H12" s="610"/>
      <c r="I12" s="610"/>
      <c r="J12" s="610"/>
      <c r="K12" s="610"/>
      <c r="L12" s="611" t="s">
        <v>732</v>
      </c>
      <c r="M12" s="610"/>
      <c r="N12" s="610"/>
      <c r="O12" s="610"/>
      <c r="P12" s="610" t="s">
        <v>153</v>
      </c>
      <c r="Q12" s="611" t="s">
        <v>153</v>
      </c>
      <c r="R12" s="611" t="s">
        <v>153</v>
      </c>
      <c r="S12" s="612"/>
    </row>
    <row r="13" spans="2:19" ht="12.75">
      <c r="B13" s="24" t="s">
        <v>681</v>
      </c>
      <c r="C13" s="613" t="s">
        <v>733</v>
      </c>
      <c r="D13" s="613"/>
      <c r="E13" s="613" t="s">
        <v>734</v>
      </c>
      <c r="F13" s="614" t="s">
        <v>684</v>
      </c>
      <c r="G13" s="614" t="s">
        <v>735</v>
      </c>
      <c r="H13" s="615" t="s">
        <v>779</v>
      </c>
      <c r="I13" s="616"/>
      <c r="J13" s="615" t="s">
        <v>777</v>
      </c>
      <c r="K13" s="616"/>
      <c r="L13" s="615" t="s">
        <v>778</v>
      </c>
      <c r="M13" s="616"/>
      <c r="N13" s="615" t="s">
        <v>774</v>
      </c>
      <c r="O13" s="616"/>
      <c r="P13" s="615" t="s">
        <v>775</v>
      </c>
      <c r="Q13" s="616"/>
      <c r="R13" s="615" t="s">
        <v>776</v>
      </c>
      <c r="S13" s="617"/>
    </row>
    <row r="14" spans="2:19" ht="12.75">
      <c r="B14" s="24"/>
      <c r="C14" s="618" t="s">
        <v>736</v>
      </c>
      <c r="D14" s="619"/>
      <c r="E14" s="619" t="s">
        <v>737</v>
      </c>
      <c r="F14" s="620" t="s">
        <v>738</v>
      </c>
      <c r="G14" s="614" t="s">
        <v>738</v>
      </c>
      <c r="H14" s="621" t="s">
        <v>739</v>
      </c>
      <c r="I14" s="621" t="s">
        <v>740</v>
      </c>
      <c r="J14" s="621" t="s">
        <v>739</v>
      </c>
      <c r="K14" s="621" t="s">
        <v>740</v>
      </c>
      <c r="L14" s="621" t="s">
        <v>739</v>
      </c>
      <c r="M14" s="621" t="s">
        <v>740</v>
      </c>
      <c r="N14" s="621" t="s">
        <v>739</v>
      </c>
      <c r="O14" s="621" t="s">
        <v>740</v>
      </c>
      <c r="P14" s="621" t="s">
        <v>739</v>
      </c>
      <c r="Q14" s="621" t="s">
        <v>740</v>
      </c>
      <c r="R14" s="621" t="s">
        <v>739</v>
      </c>
      <c r="S14" s="622" t="s">
        <v>740</v>
      </c>
    </row>
    <row r="15" spans="2:19" ht="12.75">
      <c r="B15" s="25">
        <v>1</v>
      </c>
      <c r="C15" s="623" t="s">
        <v>785</v>
      </c>
      <c r="D15" s="624"/>
      <c r="E15" s="625">
        <v>38145.33</v>
      </c>
      <c r="F15" s="626"/>
      <c r="G15" s="627"/>
      <c r="H15" s="628">
        <v>50</v>
      </c>
      <c r="I15" s="629">
        <f aca="true" t="shared" si="0" ref="I15:I28">H15+G15</f>
        <v>50</v>
      </c>
      <c r="J15" s="628">
        <v>50</v>
      </c>
      <c r="K15" s="629">
        <f aca="true" t="shared" si="1" ref="K15:K28">I15+J15</f>
        <v>100</v>
      </c>
      <c r="L15" s="628"/>
      <c r="M15" s="629">
        <f aca="true" t="shared" si="2" ref="M15:M28">K15+L15</f>
        <v>100</v>
      </c>
      <c r="N15" s="628"/>
      <c r="O15" s="629">
        <f aca="true" t="shared" si="3" ref="O15:O29">M15+N15</f>
        <v>100</v>
      </c>
      <c r="P15" s="628"/>
      <c r="Q15" s="629">
        <f>P15+O15</f>
        <v>100</v>
      </c>
      <c r="R15" s="628"/>
      <c r="S15" s="630">
        <f aca="true" t="shared" si="4" ref="S15:S29">Q15+R15</f>
        <v>100</v>
      </c>
    </row>
    <row r="16" spans="2:19" ht="12.75">
      <c r="B16" s="25">
        <v>2</v>
      </c>
      <c r="C16" s="631" t="s">
        <v>741</v>
      </c>
      <c r="D16" s="632"/>
      <c r="E16" s="625">
        <v>19028.5</v>
      </c>
      <c r="F16" s="626"/>
      <c r="G16" s="627"/>
      <c r="H16" s="628">
        <v>60</v>
      </c>
      <c r="I16" s="629">
        <f t="shared" si="0"/>
        <v>60</v>
      </c>
      <c r="J16" s="628">
        <v>40</v>
      </c>
      <c r="K16" s="629">
        <f t="shared" si="1"/>
        <v>100</v>
      </c>
      <c r="L16" s="628"/>
      <c r="M16" s="629">
        <f t="shared" si="2"/>
        <v>100</v>
      </c>
      <c r="N16" s="628"/>
      <c r="O16" s="629">
        <f t="shared" si="3"/>
        <v>100</v>
      </c>
      <c r="P16" s="628"/>
      <c r="Q16" s="629">
        <f>P16+O16</f>
        <v>100</v>
      </c>
      <c r="R16" s="628"/>
      <c r="S16" s="630">
        <f t="shared" si="4"/>
        <v>100</v>
      </c>
    </row>
    <row r="17" spans="2:19" ht="12.75">
      <c r="B17" s="25">
        <v>3</v>
      </c>
      <c r="C17" s="631" t="s">
        <v>687</v>
      </c>
      <c r="D17" s="632"/>
      <c r="E17" s="625">
        <v>12839.59</v>
      </c>
      <c r="F17" s="626">
        <f>Orçamento_Hab!L44</f>
        <v>0</v>
      </c>
      <c r="G17" s="627"/>
      <c r="H17" s="628"/>
      <c r="I17" s="629">
        <f t="shared" si="0"/>
        <v>0</v>
      </c>
      <c r="J17" s="628">
        <v>100</v>
      </c>
      <c r="K17" s="629">
        <f t="shared" si="1"/>
        <v>100</v>
      </c>
      <c r="L17" s="628"/>
      <c r="M17" s="629">
        <f t="shared" si="2"/>
        <v>100</v>
      </c>
      <c r="N17" s="628"/>
      <c r="O17" s="629">
        <f t="shared" si="3"/>
        <v>100</v>
      </c>
      <c r="P17" s="628"/>
      <c r="Q17" s="629">
        <f aca="true" t="shared" si="5" ref="Q17:Q25">P17+O17</f>
        <v>100</v>
      </c>
      <c r="R17" s="628"/>
      <c r="S17" s="630">
        <f t="shared" si="4"/>
        <v>100</v>
      </c>
    </row>
    <row r="18" spans="2:19" ht="12.75">
      <c r="B18" s="25" t="s">
        <v>767</v>
      </c>
      <c r="C18" s="631" t="s">
        <v>742</v>
      </c>
      <c r="D18" s="632"/>
      <c r="E18" s="625">
        <v>8617.81</v>
      </c>
      <c r="F18" s="626"/>
      <c r="G18" s="627"/>
      <c r="H18" s="628"/>
      <c r="I18" s="629">
        <f t="shared" si="0"/>
        <v>0</v>
      </c>
      <c r="J18" s="628"/>
      <c r="K18" s="629">
        <f t="shared" si="1"/>
        <v>0</v>
      </c>
      <c r="L18" s="628">
        <v>60</v>
      </c>
      <c r="M18" s="629">
        <f t="shared" si="2"/>
        <v>60</v>
      </c>
      <c r="N18" s="628">
        <v>40</v>
      </c>
      <c r="O18" s="629">
        <f t="shared" si="3"/>
        <v>100</v>
      </c>
      <c r="P18" s="628"/>
      <c r="Q18" s="629">
        <f t="shared" si="5"/>
        <v>100</v>
      </c>
      <c r="R18" s="628"/>
      <c r="S18" s="630">
        <f t="shared" si="4"/>
        <v>100</v>
      </c>
    </row>
    <row r="19" spans="2:19" ht="12.75">
      <c r="B19" s="25" t="s">
        <v>768</v>
      </c>
      <c r="C19" s="631" t="s">
        <v>694</v>
      </c>
      <c r="D19" s="632"/>
      <c r="E19" s="625">
        <v>33829.88</v>
      </c>
      <c r="F19" s="626"/>
      <c r="G19" s="627"/>
      <c r="H19" s="628"/>
      <c r="I19" s="629">
        <f t="shared" si="0"/>
        <v>0</v>
      </c>
      <c r="J19" s="628"/>
      <c r="K19" s="629">
        <f t="shared" si="1"/>
        <v>0</v>
      </c>
      <c r="L19" s="628"/>
      <c r="M19" s="629">
        <f t="shared" si="2"/>
        <v>0</v>
      </c>
      <c r="N19" s="628">
        <v>60</v>
      </c>
      <c r="O19" s="629">
        <f t="shared" si="3"/>
        <v>60</v>
      </c>
      <c r="P19" s="628">
        <v>40</v>
      </c>
      <c r="Q19" s="629">
        <f t="shared" si="5"/>
        <v>100</v>
      </c>
      <c r="R19" s="628"/>
      <c r="S19" s="630">
        <f t="shared" si="4"/>
        <v>100</v>
      </c>
    </row>
    <row r="20" spans="2:19" ht="12.75">
      <c r="B20" s="25" t="s">
        <v>769</v>
      </c>
      <c r="C20" s="631" t="s">
        <v>743</v>
      </c>
      <c r="D20" s="632"/>
      <c r="E20" s="625">
        <v>57275.8</v>
      </c>
      <c r="F20" s="626"/>
      <c r="G20" s="627"/>
      <c r="H20" s="628"/>
      <c r="I20" s="629">
        <f t="shared" si="0"/>
        <v>0</v>
      </c>
      <c r="J20" s="628"/>
      <c r="K20" s="629">
        <f t="shared" si="1"/>
        <v>0</v>
      </c>
      <c r="L20" s="628">
        <v>10</v>
      </c>
      <c r="M20" s="629">
        <f t="shared" si="2"/>
        <v>10</v>
      </c>
      <c r="N20" s="628">
        <v>40</v>
      </c>
      <c r="O20" s="629">
        <f t="shared" si="3"/>
        <v>50</v>
      </c>
      <c r="P20" s="628">
        <v>50</v>
      </c>
      <c r="Q20" s="629">
        <f t="shared" si="5"/>
        <v>100</v>
      </c>
      <c r="R20" s="628"/>
      <c r="S20" s="630">
        <f t="shared" si="4"/>
        <v>100</v>
      </c>
    </row>
    <row r="21" spans="2:19" ht="12.75">
      <c r="B21" s="25">
        <v>7</v>
      </c>
      <c r="C21" s="631" t="s">
        <v>702</v>
      </c>
      <c r="D21" s="632"/>
      <c r="E21" s="625">
        <v>35431.31</v>
      </c>
      <c r="F21" s="626">
        <f>Orçamento_Hab!L188</f>
        <v>0</v>
      </c>
      <c r="G21" s="627"/>
      <c r="H21" s="628"/>
      <c r="I21" s="629">
        <f t="shared" si="0"/>
        <v>0</v>
      </c>
      <c r="J21" s="628"/>
      <c r="K21" s="629">
        <f t="shared" si="1"/>
        <v>0</v>
      </c>
      <c r="L21" s="628">
        <v>20</v>
      </c>
      <c r="M21" s="629">
        <f t="shared" si="2"/>
        <v>20</v>
      </c>
      <c r="N21" s="628">
        <v>40</v>
      </c>
      <c r="O21" s="629">
        <f t="shared" si="3"/>
        <v>60</v>
      </c>
      <c r="P21" s="628">
        <v>20</v>
      </c>
      <c r="Q21" s="629">
        <f t="shared" si="5"/>
        <v>80</v>
      </c>
      <c r="R21" s="628">
        <v>20</v>
      </c>
      <c r="S21" s="630">
        <f t="shared" si="4"/>
        <v>100</v>
      </c>
    </row>
    <row r="22" spans="2:19" ht="12.75">
      <c r="B22" s="25">
        <v>8</v>
      </c>
      <c r="C22" s="631" t="s">
        <v>786</v>
      </c>
      <c r="D22" s="632"/>
      <c r="E22" s="625">
        <v>1874.14</v>
      </c>
      <c r="F22" s="626"/>
      <c r="G22" s="627"/>
      <c r="H22" s="628"/>
      <c r="I22" s="629">
        <f t="shared" si="0"/>
        <v>0</v>
      </c>
      <c r="J22" s="628"/>
      <c r="K22" s="629">
        <f t="shared" si="1"/>
        <v>0</v>
      </c>
      <c r="L22" s="628"/>
      <c r="M22" s="629">
        <f t="shared" si="2"/>
        <v>0</v>
      </c>
      <c r="N22" s="628"/>
      <c r="O22" s="629">
        <f t="shared" si="3"/>
        <v>0</v>
      </c>
      <c r="P22" s="628">
        <v>100</v>
      </c>
      <c r="Q22" s="629">
        <f t="shared" si="5"/>
        <v>100</v>
      </c>
      <c r="R22" s="628"/>
      <c r="S22" s="630">
        <f t="shared" si="4"/>
        <v>100</v>
      </c>
    </row>
    <row r="23" spans="2:19" ht="12.75">
      <c r="B23" s="25" t="s">
        <v>771</v>
      </c>
      <c r="C23" s="631" t="s">
        <v>770</v>
      </c>
      <c r="D23" s="632"/>
      <c r="E23" s="625">
        <v>8739.4</v>
      </c>
      <c r="F23" s="626"/>
      <c r="G23" s="627"/>
      <c r="H23" s="628"/>
      <c r="I23" s="629">
        <f t="shared" si="0"/>
        <v>0</v>
      </c>
      <c r="J23" s="628"/>
      <c r="K23" s="629">
        <f t="shared" si="1"/>
        <v>0</v>
      </c>
      <c r="L23" s="628">
        <v>30</v>
      </c>
      <c r="M23" s="629">
        <f t="shared" si="2"/>
        <v>30</v>
      </c>
      <c r="N23" s="628">
        <v>70</v>
      </c>
      <c r="O23" s="629">
        <f t="shared" si="3"/>
        <v>100</v>
      </c>
      <c r="P23" s="628"/>
      <c r="Q23" s="629">
        <f t="shared" si="5"/>
        <v>100</v>
      </c>
      <c r="R23" s="628"/>
      <c r="S23" s="630">
        <f t="shared" si="4"/>
        <v>100</v>
      </c>
    </row>
    <row r="24" spans="2:19" ht="12.75">
      <c r="B24" s="25" t="s">
        <v>772</v>
      </c>
      <c r="C24" s="631" t="s">
        <v>787</v>
      </c>
      <c r="D24" s="632"/>
      <c r="E24" s="625">
        <v>3272.68</v>
      </c>
      <c r="F24" s="626"/>
      <c r="G24" s="627"/>
      <c r="H24" s="628"/>
      <c r="I24" s="629">
        <f t="shared" si="0"/>
        <v>0</v>
      </c>
      <c r="J24" s="628"/>
      <c r="K24" s="629">
        <f t="shared" si="1"/>
        <v>0</v>
      </c>
      <c r="L24" s="628">
        <v>40</v>
      </c>
      <c r="M24" s="629">
        <f t="shared" si="2"/>
        <v>40</v>
      </c>
      <c r="N24" s="628">
        <v>60</v>
      </c>
      <c r="O24" s="629">
        <f t="shared" si="3"/>
        <v>100</v>
      </c>
      <c r="P24" s="628"/>
      <c r="Q24" s="629">
        <f t="shared" si="5"/>
        <v>100</v>
      </c>
      <c r="R24" s="628"/>
      <c r="S24" s="630">
        <f t="shared" si="4"/>
        <v>100</v>
      </c>
    </row>
    <row r="25" spans="2:19" ht="12.75">
      <c r="B25" s="25" t="s">
        <v>773</v>
      </c>
      <c r="C25" s="631" t="s">
        <v>788</v>
      </c>
      <c r="D25" s="632"/>
      <c r="E25" s="625">
        <v>945.56</v>
      </c>
      <c r="F25" s="626">
        <f>Orçamento_Hab!L277</f>
        <v>0</v>
      </c>
      <c r="G25" s="627"/>
      <c r="H25" s="628"/>
      <c r="I25" s="629">
        <f t="shared" si="0"/>
        <v>0</v>
      </c>
      <c r="J25" s="628"/>
      <c r="K25" s="629">
        <f t="shared" si="1"/>
        <v>0</v>
      </c>
      <c r="L25" s="628"/>
      <c r="M25" s="629">
        <f t="shared" si="2"/>
        <v>0</v>
      </c>
      <c r="N25" s="628"/>
      <c r="O25" s="629">
        <f t="shared" si="3"/>
        <v>0</v>
      </c>
      <c r="P25" s="628"/>
      <c r="Q25" s="629">
        <f t="shared" si="5"/>
        <v>0</v>
      </c>
      <c r="R25" s="628">
        <v>100</v>
      </c>
      <c r="S25" s="630">
        <f t="shared" si="4"/>
        <v>100</v>
      </c>
    </row>
    <row r="26" spans="2:19" ht="12.75">
      <c r="B26" s="25"/>
      <c r="C26" s="631"/>
      <c r="D26" s="632"/>
      <c r="E26" s="625"/>
      <c r="F26" s="626"/>
      <c r="G26" s="627"/>
      <c r="H26" s="628"/>
      <c r="I26" s="629">
        <f t="shared" si="0"/>
        <v>0</v>
      </c>
      <c r="J26" s="628"/>
      <c r="K26" s="629">
        <f t="shared" si="1"/>
        <v>0</v>
      </c>
      <c r="L26" s="628"/>
      <c r="M26" s="629">
        <f t="shared" si="2"/>
        <v>0</v>
      </c>
      <c r="N26" s="628"/>
      <c r="O26" s="629">
        <f t="shared" si="3"/>
        <v>0</v>
      </c>
      <c r="P26" s="628"/>
      <c r="Q26" s="629">
        <f>O26+P26</f>
        <v>0</v>
      </c>
      <c r="R26" s="628"/>
      <c r="S26" s="630">
        <f t="shared" si="4"/>
        <v>0</v>
      </c>
    </row>
    <row r="27" spans="2:19" ht="12.75">
      <c r="B27" s="25"/>
      <c r="C27" s="631"/>
      <c r="D27" s="632"/>
      <c r="E27" s="625">
        <f>Orçamento_Hab!J294*Orçamento_Hab!K303</f>
        <v>0</v>
      </c>
      <c r="F27" s="626">
        <f>Orçamento_Hab!L294</f>
        <v>0</v>
      </c>
      <c r="G27" s="627"/>
      <c r="H27" s="628"/>
      <c r="I27" s="629">
        <f t="shared" si="0"/>
        <v>0</v>
      </c>
      <c r="J27" s="628"/>
      <c r="K27" s="629">
        <f t="shared" si="1"/>
        <v>0</v>
      </c>
      <c r="L27" s="628"/>
      <c r="M27" s="629">
        <f t="shared" si="2"/>
        <v>0</v>
      </c>
      <c r="N27" s="628"/>
      <c r="O27" s="629">
        <f t="shared" si="3"/>
        <v>0</v>
      </c>
      <c r="P27" s="628"/>
      <c r="Q27" s="629">
        <f>O27+P27</f>
        <v>0</v>
      </c>
      <c r="R27" s="628"/>
      <c r="S27" s="630">
        <f t="shared" si="4"/>
        <v>0</v>
      </c>
    </row>
    <row r="28" spans="2:19" ht="12.75">
      <c r="B28" s="25"/>
      <c r="C28" s="631"/>
      <c r="D28" s="632"/>
      <c r="E28" s="625"/>
      <c r="F28" s="626"/>
      <c r="G28" s="627"/>
      <c r="H28" s="628"/>
      <c r="I28" s="629">
        <f t="shared" si="0"/>
        <v>0</v>
      </c>
      <c r="J28" s="628"/>
      <c r="K28" s="629">
        <f t="shared" si="1"/>
        <v>0</v>
      </c>
      <c r="L28" s="628"/>
      <c r="M28" s="629">
        <f t="shared" si="2"/>
        <v>0</v>
      </c>
      <c r="N28" s="628"/>
      <c r="O28" s="629">
        <f t="shared" si="3"/>
        <v>0</v>
      </c>
      <c r="P28" s="628"/>
      <c r="Q28" s="629">
        <f>O28+P28</f>
        <v>0</v>
      </c>
      <c r="R28" s="628"/>
      <c r="S28" s="630">
        <f t="shared" si="4"/>
        <v>0</v>
      </c>
    </row>
    <row r="29" spans="2:19" ht="13.5" thickBot="1">
      <c r="B29" s="26"/>
      <c r="C29" s="633"/>
      <c r="D29" s="634"/>
      <c r="E29" s="635">
        <f>Orçamento_Hab!J296*Orçamento_Hab!K303</f>
        <v>0</v>
      </c>
      <c r="F29" s="636">
        <f>Orçamento_Hab!L296</f>
        <v>0</v>
      </c>
      <c r="G29" s="637"/>
      <c r="H29" s="638"/>
      <c r="I29" s="639"/>
      <c r="J29" s="638"/>
      <c r="K29" s="639"/>
      <c r="L29" s="638"/>
      <c r="M29" s="639"/>
      <c r="N29" s="638"/>
      <c r="O29" s="639">
        <f t="shared" si="3"/>
        <v>0</v>
      </c>
      <c r="P29" s="638"/>
      <c r="Q29" s="639">
        <f>O29+P29</f>
        <v>0</v>
      </c>
      <c r="R29" s="638"/>
      <c r="S29" s="640">
        <f t="shared" si="4"/>
        <v>0</v>
      </c>
    </row>
    <row r="30" spans="2:19" ht="10.5" customHeight="1" thickBot="1">
      <c r="B30" s="15"/>
      <c r="C30" s="16"/>
      <c r="D30" s="16"/>
      <c r="E30" s="385"/>
      <c r="F30" s="17"/>
      <c r="G30" s="28"/>
      <c r="H30" s="18"/>
      <c r="I30" s="16"/>
      <c r="J30" s="18"/>
      <c r="K30" s="16"/>
      <c r="L30" s="18"/>
      <c r="M30" s="16"/>
      <c r="N30" s="18"/>
      <c r="O30" s="16"/>
      <c r="P30" s="18"/>
      <c r="Q30" s="16"/>
      <c r="R30" s="18"/>
      <c r="S30" s="16"/>
    </row>
    <row r="31" spans="2:19" ht="18" customHeight="1" thickBot="1">
      <c r="B31" s="19" t="s">
        <v>744</v>
      </c>
      <c r="C31" s="20"/>
      <c r="D31" s="21"/>
      <c r="E31" s="386">
        <f>SUM(E15:E29)</f>
        <v>219999.99999999997</v>
      </c>
      <c r="F31" s="22">
        <f>SUM(F15:F29)</f>
        <v>0</v>
      </c>
      <c r="G31" s="603">
        <f>SUMPRODUCT(G15:G29,$F$15:$F$29)/100</f>
        <v>0</v>
      </c>
      <c r="H31" s="27"/>
      <c r="I31" s="604"/>
      <c r="J31" s="27"/>
      <c r="K31" s="604"/>
      <c r="L31" s="27"/>
      <c r="M31" s="604"/>
      <c r="N31" s="27">
        <f>SUMPRODUCT(N15:N29,$F$15:$F$29)/100</f>
        <v>0</v>
      </c>
      <c r="O31" s="604">
        <f>M31+N31</f>
        <v>0</v>
      </c>
      <c r="P31" s="27">
        <f>SUMPRODUCT(P15:P29,$F$15:$F$29)/100</f>
        <v>0</v>
      </c>
      <c r="Q31" s="604">
        <f>O31+P31</f>
        <v>0</v>
      </c>
      <c r="R31" s="27">
        <f>SUMPRODUCT(R15:R29,$F$15:$F$29)/100</f>
        <v>0</v>
      </c>
      <c r="S31" s="605">
        <f>Q31+R31</f>
        <v>0</v>
      </c>
    </row>
    <row r="32" ht="10.5" customHeight="1"/>
    <row r="33" spans="3:16" ht="10.5" customHeight="1">
      <c r="C33" s="384"/>
      <c r="G33" s="383"/>
      <c r="H33" s="325"/>
      <c r="I33" s="325"/>
      <c r="N33" s="325"/>
      <c r="O33" s="325"/>
      <c r="P33" s="325"/>
    </row>
    <row r="34" spans="3:18" ht="10.5" customHeight="1">
      <c r="C34" s="7" t="s">
        <v>745</v>
      </c>
      <c r="G34" s="320" t="s">
        <v>719</v>
      </c>
      <c r="H34" s="13"/>
      <c r="I34" s="13"/>
      <c r="N34" s="324" t="s">
        <v>780</v>
      </c>
      <c r="R34" s="7" t="s">
        <v>153</v>
      </c>
    </row>
    <row r="35" spans="7:16" ht="12.75">
      <c r="G35" s="383"/>
      <c r="H35" s="325"/>
      <c r="I35" s="325"/>
      <c r="N35" s="226"/>
      <c r="O35" s="325"/>
      <c r="P35" s="325"/>
    </row>
    <row r="36" spans="7:14" ht="12">
      <c r="G36" s="324"/>
      <c r="N36" s="324"/>
    </row>
  </sheetData>
  <sheetProtection/>
  <printOptions horizontalCentered="1" verticalCentered="1"/>
  <pageMargins left="0.07874015748031496" right="0.03937007874015748" top="0.1968503937007874" bottom="0" header="0.4330708661417323" footer="0"/>
  <pageSetup fitToHeight="1" fitToWidth="1" horizontalDpi="300" verticalDpi="300" orientation="landscape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Micro</cp:lastModifiedBy>
  <cp:lastPrinted>2011-09-26T16:52:04Z</cp:lastPrinted>
  <dcterms:created xsi:type="dcterms:W3CDTF">2005-05-09T18:25:26Z</dcterms:created>
  <dcterms:modified xsi:type="dcterms:W3CDTF">2014-12-02T15:31:21Z</dcterms:modified>
  <cp:category/>
  <cp:version/>
  <cp:contentType/>
  <cp:contentStatus/>
</cp:coreProperties>
</file>