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176" yWindow="225" windowWidth="14310" windowHeight="9690" activeTab="0"/>
  </bookViews>
  <sheets>
    <sheet name="Cronograma Escol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0" localSheetId="0">#REF!</definedName>
    <definedName name="\0">#REF!</definedName>
    <definedName name="_Fill" hidden="1">#REF!</definedName>
    <definedName name="AA">#REF!</definedName>
    <definedName name="_xlnm.Print_Area" localSheetId="0">'Cronograma Escola'!$A$1:$AB$29</definedName>
    <definedName name="er">'[4]INSUMOS'!$C$14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1">#REF!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3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1">#REF!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'[4]INSUMOS'!$C$61</definedName>
    <definedName name="INS01">'[4]INSUMOS'!$C$2</definedName>
    <definedName name="INS02">'[4]INSUMOS'!$C$3</definedName>
    <definedName name="INS03">'[4]INSUMOS'!$C$4</definedName>
    <definedName name="INS03A">'[4]INSUMOS'!$C$5</definedName>
    <definedName name="INS04">'[4]INSUMOS'!$C$6</definedName>
    <definedName name="INS04A">'[4]INSUMOS'!$C$7</definedName>
    <definedName name="INS04B">'[4]INSUMOS'!$C$8</definedName>
    <definedName name="INS05">'[3]INSUMOS'!$C$12</definedName>
    <definedName name="INS05A">#REF!</definedName>
    <definedName name="INS06">'[3]INSUMOS'!$C$14</definedName>
    <definedName name="INS06B">#REF!</definedName>
    <definedName name="INS07">'[4]INSUMOS'!$C$16</definedName>
    <definedName name="INS08">'[4]INSUMOS'!$C$17</definedName>
    <definedName name="INS09">'[4]INSUMOS'!$C$18</definedName>
    <definedName name="INS10">'[4]INSUMOS'!$C$19</definedName>
    <definedName name="INS11">'[3]INSUMOS'!$C$20</definedName>
    <definedName name="INS12">#REF!</definedName>
    <definedName name="INS13">#REF!</definedName>
    <definedName name="INS14">'[4]INSUMOS'!$C$23</definedName>
    <definedName name="INS15">#REF!</definedName>
    <definedName name="INS16">'[4]INSUMOS'!$C$25</definedName>
    <definedName name="INS17">'[4]INSUMOS'!$C$26</definedName>
    <definedName name="INS17A">'[4]INSUMOS'!$C$27</definedName>
    <definedName name="INS18">#REF!</definedName>
    <definedName name="INS19">'[4]INSUMOS'!$C$29</definedName>
    <definedName name="INS20">'[4]INSUMOS'!$C$30</definedName>
    <definedName name="INS21">'[4]INSUMOS'!$C$31</definedName>
    <definedName name="INS21B">#REF!</definedName>
    <definedName name="INS21C">'[4]INSUMOS'!$C$33</definedName>
    <definedName name="INS21D">'[4]INSUMOS'!$C$34</definedName>
    <definedName name="INS21E">'[4]INSUMOS'!$C$35</definedName>
    <definedName name="INS22">'[4]INSUMOS'!$C$36</definedName>
    <definedName name="INS23">#REF!</definedName>
    <definedName name="INS24">#REF!</definedName>
    <definedName name="INS24A">'[4]INSUMOS'!$C$38</definedName>
    <definedName name="INS24AA">#REF!</definedName>
    <definedName name="INS24BB">#REF!</definedName>
    <definedName name="INS24D">'[4]INSUMOS'!$C$39</definedName>
    <definedName name="INS25">'[4]INSUMOS'!$C$42</definedName>
    <definedName name="INS26">'[4]INSUMOS'!$C$43</definedName>
    <definedName name="INS27">'[4]INSUMOS'!$C$44</definedName>
    <definedName name="INS28">'[4]INSUMOS'!$C$45</definedName>
    <definedName name="INS29">#REF!</definedName>
    <definedName name="INS30">'[4]INSUMOS'!$C$47</definedName>
    <definedName name="INS31">'[4]INSUMOS'!$C$48</definedName>
    <definedName name="INS31A">#REF!</definedName>
    <definedName name="INS31B">#REF!</definedName>
    <definedName name="INS32">#REF!</definedName>
    <definedName name="INS33">'[3]INSUMOS'!$C$52</definedName>
    <definedName name="INS34">#REF!</definedName>
    <definedName name="INS35">#REF!</definedName>
    <definedName name="INS36">#REF!</definedName>
    <definedName name="INS37">'[3]INSUMOS'!$C$56</definedName>
    <definedName name="INS38">#REF!</definedName>
    <definedName name="INS39">#REF!</definedName>
    <definedName name="INS40">#REF!</definedName>
    <definedName name="INS41">#REF!</definedName>
    <definedName name="INS42">'[3]INSUMOS'!$C$61</definedName>
    <definedName name="INS43">#REF!</definedName>
    <definedName name="INS44">#REF!</definedName>
    <definedName name="INS45">#REF!</definedName>
    <definedName name="INS46">#REF!</definedName>
    <definedName name="INS47">'[3]INSUMOS'!$C$66</definedName>
    <definedName name="INS48">#REF!</definedName>
    <definedName name="INS4C">'[4]INSUMOS'!$C$9</definedName>
    <definedName name="INS4D">#REF!</definedName>
    <definedName name="INS4E">#REF!</definedName>
    <definedName name="lui">#REF!</definedName>
    <definedName name="tre3">'[4]INSUMOS'!$C$66</definedName>
    <definedName name="XXXXXXXXXXXXX">#REF!</definedName>
  </definedNames>
  <calcPr fullCalcOnLoad="1"/>
</workbook>
</file>

<file path=xl/sharedStrings.xml><?xml version="1.0" encoding="utf-8"?>
<sst xmlns="http://schemas.openxmlformats.org/spreadsheetml/2006/main" count="81" uniqueCount="58">
  <si>
    <t>ITEM</t>
  </si>
  <si>
    <t>VALOR (R$)</t>
  </si>
  <si>
    <t>SERVIÇOS PRELIMINARES</t>
  </si>
  <si>
    <t>MOVIMENTO DE TERRAS</t>
  </si>
  <si>
    <t>ESQUADRIAS</t>
  </si>
  <si>
    <t>COBERTURA</t>
  </si>
  <si>
    <t>REVESTIMENTO</t>
  </si>
  <si>
    <t>PAVIMENTAÇÃO</t>
  </si>
  <si>
    <t>PINTURAS</t>
  </si>
  <si>
    <t>ELEMENTOS DECORATIVOS E OUTROS</t>
  </si>
  <si>
    <t>INSTALAÇÕES REDE LÓGICA</t>
  </si>
  <si>
    <t>LIMPEZA DA OBRA</t>
  </si>
  <si>
    <t>RODAPÉS, SOLEIRAS E PEITORIS</t>
  </si>
  <si>
    <t>PORTAL DE ACESSO</t>
  </si>
  <si>
    <t>CRONOGRAMA FÍSICO-FINANCEIRO</t>
  </si>
  <si>
    <t>DISCRIMINAÇÃO DOS SERVIÇOS</t>
  </si>
  <si>
    <t>CONTRATO</t>
  </si>
  <si>
    <t>TOTAL</t>
  </si>
  <si>
    <t>%</t>
  </si>
  <si>
    <t>1.0</t>
  </si>
  <si>
    <t>2.0</t>
  </si>
  <si>
    <t>3.0</t>
  </si>
  <si>
    <t>FUNDAÇÕES</t>
  </si>
  <si>
    <t>4.0</t>
  </si>
  <si>
    <t>5.0</t>
  </si>
  <si>
    <t>6.0</t>
  </si>
  <si>
    <t>INST. HIDRO-SANITÁRIAS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</si>
  <si>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</si>
  <si>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</si>
  <si>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</si>
  <si>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</si>
  <si>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</si>
  <si>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</si>
  <si>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</si>
  <si>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</si>
  <si>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</si>
  <si>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</si>
  <si>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</si>
  <si>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SUB-TOTAL MENSAL</t>
  </si>
  <si>
    <t>ACUMULADO</t>
  </si>
  <si>
    <t>OBRA: ESCOLA PADRÃO FNDE - 6 SALAS DE AULA</t>
  </si>
  <si>
    <t>SUPER-ESTRUTURA</t>
  </si>
  <si>
    <t>INST. ELÉTRICAS/TELEF.</t>
  </si>
  <si>
    <t>PAREDES E PAINÉIS</t>
  </si>
  <si>
    <t>mês 01</t>
  </si>
  <si>
    <t>mês 02</t>
  </si>
  <si>
    <t>mês 03</t>
  </si>
  <si>
    <t>mês 04</t>
  </si>
  <si>
    <t>mês 05</t>
  </si>
  <si>
    <t>mês 06</t>
  </si>
  <si>
    <t>LOCAL: PREFEITURA MUNICIPAL DE FREI ROGERIO</t>
  </si>
  <si>
    <t>Endereço: Av. Vereador José de Almeida</t>
  </si>
  <si>
    <t>mês 07</t>
  </si>
  <si>
    <t>mês 08</t>
  </si>
  <si>
    <t>mês 09</t>
  </si>
  <si>
    <t>mês 10</t>
  </si>
  <si>
    <t>mês 11</t>
  </si>
  <si>
    <t>mês 12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</si>
</sst>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[$€]#\!#0.00_);[Red]\([$€]#,##0.00\)"/>
    <numFmt numFmtId="174" formatCode="#,##0.00&quot; &quot;;&quot; (&quot;#,##0.00&quot;)&quot;;&quot; -&quot;#&quot; &quot;;@&quot; &quot;"/>
    <numFmt numFmtId="175" formatCode="[$R$-416]&quot; &quot;#,##0.00;[Red]&quot;-&quot;[$R$-416]&quot; &quot;#,##0.00"/>
    <numFmt numFmtId="176" formatCode="#,#00"/>
    <numFmt numFmtId="177" formatCode="%#,#00"/>
    <numFmt numFmtId="178" formatCode="#.##000"/>
    <numFmt numFmtId="179" formatCode="#,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General_)"/>
    <numFmt numFmtId="183" formatCode="#,##0.000000"/>
    <numFmt numFmtId="184" formatCode="000000"/>
    <numFmt numFmtId="185" formatCode="#,##0.0000000"/>
    <numFmt numFmtId="186" formatCode="_(* #,##0.00_);_(* \(#,##0.00\);_(* \-??_);_(@_)"/>
    <numFmt numFmtId="187" formatCode="0.0000"/>
    <numFmt numFmtId="188" formatCode="#,##0.0000"/>
    <numFmt numFmtId="189" formatCode="#,##0.000000000"/>
    <numFmt numFmtId="190" formatCode="0.0%"/>
  </numFmts>
  <fonts count="39">
    <font>
      <sz val="10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8"/>
      <name val="Times New Roman"/>
      <family val="0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u val="single"/>
      <sz val="11"/>
      <color indexed="12"/>
      <name val="Arial"/>
      <family val="2"/>
    </font>
    <font>
      <u val="single"/>
      <sz val="7.5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8" fillId="0" borderId="0">
      <alignment/>
      <protection/>
    </xf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34" borderId="1" applyNumberFormat="0" applyAlignment="0" applyProtection="0"/>
    <xf numFmtId="0" fontId="11" fillId="35" borderId="1" applyNumberFormat="0" applyAlignment="0" applyProtection="0"/>
    <xf numFmtId="0" fontId="12" fillId="36" borderId="2" applyNumberFormat="0" applyAlignment="0" applyProtection="0"/>
    <xf numFmtId="0" fontId="13" fillId="0" borderId="3" applyNumberFormat="0" applyFill="0" applyAlignment="0" applyProtection="0"/>
    <xf numFmtId="0" fontId="12" fillId="37" borderId="2" applyNumberFormat="0" applyAlignment="0" applyProtection="0"/>
    <xf numFmtId="0" fontId="14" fillId="0" borderId="0">
      <alignment/>
      <protection locked="0"/>
    </xf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1" borderId="0" applyNumberFormat="0" applyBorder="0" applyAlignment="0" applyProtection="0"/>
    <xf numFmtId="0" fontId="15" fillId="13" borderId="1" applyNumberFormat="0" applyAlignment="0" applyProtection="0"/>
    <xf numFmtId="0" fontId="4" fillId="0" borderId="0">
      <alignment/>
      <protection/>
    </xf>
    <xf numFmtId="173" fontId="16" fillId="0" borderId="0" applyFont="0" applyFill="0" applyBorder="0" applyAlignment="0" applyProtection="0"/>
    <xf numFmtId="0" fontId="6" fillId="0" borderId="0">
      <alignment/>
      <protection/>
    </xf>
    <xf numFmtId="174" fontId="17" fillId="0" borderId="0">
      <alignment/>
      <protection/>
    </xf>
    <xf numFmtId="0" fontId="18" fillId="0" borderId="0" applyNumberFormat="0" applyFill="0" applyBorder="0" applyAlignment="0" applyProtection="0"/>
    <xf numFmtId="176" fontId="14" fillId="0" borderId="0">
      <alignment/>
      <protection locked="0"/>
    </xf>
    <xf numFmtId="0" fontId="10" fillId="4" borderId="0" applyNumberFormat="0" applyBorder="0" applyAlignment="0" applyProtection="0"/>
    <xf numFmtId="0" fontId="19" fillId="0" borderId="0">
      <alignment horizontal="center"/>
      <protection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>
      <alignment horizontal="center" textRotation="90"/>
      <protection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top"/>
      <protection/>
    </xf>
    <xf numFmtId="0" fontId="0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3" fillId="45" borderId="7" applyNumberFormat="0" applyAlignment="0" applyProtection="0"/>
    <xf numFmtId="0" fontId="27" fillId="34" borderId="8" applyNumberFormat="0" applyAlignment="0" applyProtection="0"/>
    <xf numFmtId="177" fontId="14" fillId="0" borderId="0">
      <alignment/>
      <protection locked="0"/>
    </xf>
    <xf numFmtId="178" fontId="14" fillId="0" borderId="0">
      <alignment/>
      <protection locked="0"/>
    </xf>
    <xf numFmtId="0" fontId="0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175" fontId="28" fillId="0" borderId="0">
      <alignment/>
      <protection/>
    </xf>
    <xf numFmtId="0" fontId="27" fillId="35" borderId="8" applyNumberFormat="0" applyAlignment="0" applyProtection="0"/>
    <xf numFmtId="0" fontId="1" fillId="0" borderId="0" applyNumberFormat="0" applyFill="0" applyBorder="0" applyProtection="0">
      <alignment horizontal="left" vertical="top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1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179" fontId="32" fillId="0" borderId="0">
      <alignment/>
      <protection locked="0"/>
    </xf>
    <xf numFmtId="179" fontId="32" fillId="0" borderId="0">
      <alignment/>
      <protection locked="0"/>
    </xf>
    <xf numFmtId="0" fontId="33" fillId="0" borderId="10" applyNumberFormat="0" applyFill="0" applyAlignment="0" applyProtection="0"/>
    <xf numFmtId="49" fontId="34" fillId="0" borderId="0" applyNumberFormat="0" applyFont="0" applyFill="0" applyBorder="0" applyAlignment="0" applyProtection="0"/>
    <xf numFmtId="49" fontId="34" fillId="0" borderId="0" applyNumberFormat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43" fontId="6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6" fillId="0" borderId="0" xfId="194" applyFont="1" applyAlignment="1">
      <alignment/>
      <protection/>
    </xf>
    <xf numFmtId="0" fontId="38" fillId="0" borderId="0" xfId="194" applyFont="1" applyAlignment="1">
      <alignment/>
      <protection/>
    </xf>
    <xf numFmtId="0" fontId="36" fillId="0" borderId="0" xfId="194" applyFont="1" applyAlignment="1">
      <alignment horizontal="left"/>
      <protection/>
    </xf>
    <xf numFmtId="0" fontId="38" fillId="0" borderId="0" xfId="194" applyFont="1" applyAlignment="1">
      <alignment horizontal="left"/>
      <protection/>
    </xf>
    <xf numFmtId="4" fontId="38" fillId="0" borderId="0" xfId="194" applyNumberFormat="1" applyFont="1">
      <alignment vertical="top"/>
      <protection/>
    </xf>
    <xf numFmtId="0" fontId="38" fillId="0" borderId="0" xfId="194" applyFont="1">
      <alignment vertical="top"/>
      <protection/>
    </xf>
    <xf numFmtId="0" fontId="35" fillId="0" borderId="0" xfId="194" applyFont="1" applyAlignment="1">
      <alignment/>
      <protection/>
    </xf>
    <xf numFmtId="4" fontId="36" fillId="0" borderId="0" xfId="194" applyNumberFormat="1" applyFont="1">
      <alignment vertical="top"/>
      <protection/>
    </xf>
    <xf numFmtId="49" fontId="38" fillId="0" borderId="11" xfId="194" applyNumberFormat="1" applyFont="1" applyBorder="1" applyAlignment="1">
      <alignment horizontal="centerContinuous" vertical="center"/>
      <protection/>
    </xf>
    <xf numFmtId="0" fontId="38" fillId="0" borderId="11" xfId="194" applyFont="1" applyBorder="1" applyAlignment="1">
      <alignment vertical="center"/>
      <protection/>
    </xf>
    <xf numFmtId="4" fontId="38" fillId="0" borderId="11" xfId="194" applyNumberFormat="1" applyFont="1" applyBorder="1" applyAlignment="1">
      <alignment horizontal="right" vertical="center"/>
      <protection/>
    </xf>
    <xf numFmtId="10" fontId="38" fillId="0" borderId="11" xfId="194" applyNumberFormat="1" applyFont="1" applyBorder="1" applyAlignment="1">
      <alignment horizontal="center" vertical="center"/>
      <protection/>
    </xf>
    <xf numFmtId="4" fontId="38" fillId="0" borderId="11" xfId="194" applyNumberFormat="1" applyFont="1" applyFill="1" applyBorder="1" applyAlignment="1">
      <alignment horizontal="center" vertical="center"/>
      <protection/>
    </xf>
    <xf numFmtId="10" fontId="38" fillId="0" borderId="11" xfId="194" applyNumberFormat="1" applyFont="1" applyFill="1" applyBorder="1" applyAlignment="1">
      <alignment horizontal="center" vertical="center"/>
      <protection/>
    </xf>
    <xf numFmtId="4" fontId="38" fillId="0" borderId="0" xfId="194" applyNumberFormat="1" applyFont="1" applyAlignment="1">
      <alignment/>
      <protection/>
    </xf>
    <xf numFmtId="0" fontId="36" fillId="0" borderId="12" xfId="194" applyFont="1" applyBorder="1" applyAlignment="1">
      <alignment vertical="center"/>
      <protection/>
    </xf>
    <xf numFmtId="0" fontId="36" fillId="0" borderId="13" xfId="194" applyFont="1" applyBorder="1" applyAlignment="1">
      <alignment vertical="center"/>
      <protection/>
    </xf>
    <xf numFmtId="4" fontId="36" fillId="0" borderId="14" xfId="194" applyNumberFormat="1" applyFont="1" applyBorder="1" applyAlignment="1">
      <alignment vertical="center"/>
      <protection/>
    </xf>
    <xf numFmtId="10" fontId="36" fillId="0" borderId="14" xfId="194" applyNumberFormat="1" applyFont="1" applyBorder="1" applyAlignment="1">
      <alignment horizontal="center" vertical="center"/>
      <protection/>
    </xf>
    <xf numFmtId="4" fontId="38" fillId="0" borderId="14" xfId="194" applyNumberFormat="1" applyFont="1" applyBorder="1" applyAlignment="1">
      <alignment/>
      <protection/>
    </xf>
    <xf numFmtId="4" fontId="36" fillId="0" borderId="11" xfId="194" applyNumberFormat="1" applyFont="1" applyBorder="1" applyAlignment="1">
      <alignment horizontal="center" vertical="center"/>
      <protection/>
    </xf>
    <xf numFmtId="10" fontId="36" fillId="0" borderId="11" xfId="194" applyNumberFormat="1" applyFont="1" applyBorder="1" applyAlignment="1">
      <alignment horizontal="center" vertical="center"/>
      <protection/>
    </xf>
    <xf numFmtId="0" fontId="38" fillId="0" borderId="0" xfId="194" applyFont="1" applyBorder="1" applyAlignment="1">
      <alignment/>
      <protection/>
    </xf>
    <xf numFmtId="0" fontId="36" fillId="0" borderId="0" xfId="194" applyFont="1" applyBorder="1" applyAlignment="1">
      <alignment horizontal="right" indent="4"/>
      <protection/>
    </xf>
    <xf numFmtId="0" fontId="38" fillId="0" borderId="0" xfId="194" applyFont="1" applyAlignment="1">
      <alignment horizontal="center"/>
      <protection/>
    </xf>
    <xf numFmtId="0" fontId="36" fillId="0" borderId="0" xfId="194" applyFont="1" applyBorder="1" applyAlignment="1">
      <alignment/>
      <protection/>
    </xf>
    <xf numFmtId="14" fontId="36" fillId="0" borderId="0" xfId="194" applyNumberFormat="1" applyFont="1" applyBorder="1" applyAlignment="1">
      <alignment horizontal="left"/>
      <protection/>
    </xf>
    <xf numFmtId="10" fontId="0" fillId="0" borderId="0" xfId="194" applyNumberFormat="1" applyFont="1" applyFill="1" applyBorder="1" applyAlignment="1" applyProtection="1">
      <alignment/>
      <protection/>
    </xf>
    <xf numFmtId="4" fontId="0" fillId="0" borderId="0" xfId="194" applyNumberFormat="1" applyFont="1" applyFill="1" applyBorder="1" applyAlignment="1" applyProtection="1">
      <alignment/>
      <protection/>
    </xf>
    <xf numFmtId="0" fontId="36" fillId="0" borderId="0" xfId="194" applyFont="1" applyBorder="1" applyAlignment="1">
      <alignment horizontal="left"/>
      <protection/>
    </xf>
    <xf numFmtId="0" fontId="37" fillId="0" borderId="0" xfId="111" applyFont="1" applyBorder="1" applyAlignment="1">
      <alignment horizontal="left" vertical="center"/>
    </xf>
    <xf numFmtId="4" fontId="38" fillId="46" borderId="11" xfId="194" applyNumberFormat="1" applyFont="1" applyFill="1" applyBorder="1" applyAlignment="1">
      <alignment horizontal="center" vertical="center"/>
      <protection/>
    </xf>
    <xf numFmtId="10" fontId="38" fillId="46" borderId="11" xfId="194" applyNumberFormat="1" applyFont="1" applyFill="1" applyBorder="1" applyAlignment="1">
      <alignment horizontal="center" vertical="center"/>
      <protection/>
    </xf>
    <xf numFmtId="4" fontId="38" fillId="47" borderId="11" xfId="194" applyNumberFormat="1" applyFont="1" applyFill="1" applyBorder="1" applyAlignment="1">
      <alignment horizontal="center" vertical="center"/>
      <protection/>
    </xf>
    <xf numFmtId="10" fontId="38" fillId="47" borderId="11" xfId="194" applyNumberFormat="1" applyFont="1" applyFill="1" applyBorder="1" applyAlignment="1">
      <alignment horizontal="center" vertical="center"/>
      <protection/>
    </xf>
    <xf numFmtId="0" fontId="38" fillId="0" borderId="0" xfId="194" applyFont="1" applyBorder="1" applyAlignment="1">
      <alignment horizontal="left"/>
      <protection/>
    </xf>
    <xf numFmtId="0" fontId="38" fillId="0" borderId="0" xfId="194" applyFont="1" applyBorder="1" applyAlignment="1">
      <alignment horizontal="center"/>
      <protection/>
    </xf>
    <xf numFmtId="4" fontId="38" fillId="0" borderId="0" xfId="194" applyNumberFormat="1" applyFont="1" applyBorder="1" applyAlignment="1">
      <alignment/>
      <protection/>
    </xf>
    <xf numFmtId="14" fontId="36" fillId="0" borderId="0" xfId="194" applyNumberFormat="1" applyFont="1" applyBorder="1" applyAlignment="1">
      <alignment/>
      <protection/>
    </xf>
    <xf numFmtId="0" fontId="36" fillId="35" borderId="15" xfId="194" applyFont="1" applyFill="1" applyBorder="1" applyAlignment="1">
      <alignment horizontal="center" vertical="center"/>
      <protection/>
    </xf>
    <xf numFmtId="0" fontId="36" fillId="35" borderId="16" xfId="194" applyFont="1" applyFill="1" applyBorder="1" applyAlignment="1">
      <alignment horizontal="center" vertical="center"/>
      <protection/>
    </xf>
    <xf numFmtId="0" fontId="36" fillId="35" borderId="17" xfId="194" applyFont="1" applyFill="1" applyBorder="1" applyAlignment="1">
      <alignment horizontal="center" vertical="center"/>
      <protection/>
    </xf>
    <xf numFmtId="0" fontId="36" fillId="35" borderId="18" xfId="194" applyFont="1" applyFill="1" applyBorder="1" applyAlignment="1">
      <alignment horizontal="center" vertical="center"/>
      <protection/>
    </xf>
    <xf numFmtId="0" fontId="36" fillId="0" borderId="0" xfId="194" applyFont="1" applyBorder="1" applyAlignment="1">
      <alignment horizontal="center" vertical="center"/>
      <protection/>
    </xf>
    <xf numFmtId="0" fontId="36" fillId="0" borderId="0" xfId="194" applyFont="1" applyBorder="1" applyAlignment="1">
      <alignment horizontal="right" indent="4"/>
      <protection/>
    </xf>
    <xf numFmtId="0" fontId="36" fillId="35" borderId="11" xfId="194" applyFont="1" applyFill="1" applyBorder="1" applyAlignment="1">
      <alignment horizontal="center" vertical="center" textRotation="255"/>
      <protection/>
    </xf>
    <xf numFmtId="0" fontId="36" fillId="35" borderId="19" xfId="194" applyFont="1" applyFill="1" applyBorder="1" applyAlignment="1">
      <alignment horizontal="center" vertical="justify"/>
      <protection/>
    </xf>
    <xf numFmtId="0" fontId="36" fillId="35" borderId="17" xfId="194" applyFont="1" applyFill="1" applyBorder="1" applyAlignment="1">
      <alignment horizontal="center" vertical="justify"/>
      <protection/>
    </xf>
    <xf numFmtId="0" fontId="36" fillId="35" borderId="18" xfId="194" applyFont="1" applyFill="1" applyBorder="1" applyAlignment="1">
      <alignment horizontal="center" vertical="justify"/>
      <protection/>
    </xf>
    <xf numFmtId="0" fontId="36" fillId="35" borderId="20" xfId="194" applyFont="1" applyFill="1" applyBorder="1" applyAlignment="1">
      <alignment horizontal="center" vertical="justify"/>
      <protection/>
    </xf>
    <xf numFmtId="0" fontId="36" fillId="35" borderId="21" xfId="194" applyFont="1" applyFill="1" applyBorder="1" applyAlignment="1">
      <alignment horizontal="center" vertical="justify"/>
      <protection/>
    </xf>
    <xf numFmtId="0" fontId="36" fillId="0" borderId="22" xfId="194" applyFont="1" applyBorder="1" applyAlignment="1">
      <alignment horizontal="center" vertical="center"/>
      <protection/>
    </xf>
    <xf numFmtId="0" fontId="36" fillId="0" borderId="23" xfId="194" applyFont="1" applyBorder="1" applyAlignment="1">
      <alignment horizontal="center" vertical="center"/>
      <protection/>
    </xf>
    <xf numFmtId="0" fontId="36" fillId="0" borderId="12" xfId="194" applyFont="1" applyBorder="1" applyAlignment="1">
      <alignment horizontal="center" vertical="center"/>
      <protection/>
    </xf>
    <xf numFmtId="0" fontId="36" fillId="0" borderId="13" xfId="194" applyFont="1" applyBorder="1" applyAlignment="1">
      <alignment horizontal="center" vertical="center"/>
      <protection/>
    </xf>
    <xf numFmtId="0" fontId="36" fillId="0" borderId="15" xfId="194" applyFont="1" applyBorder="1" applyAlignment="1">
      <alignment horizontal="center" vertical="center"/>
      <protection/>
    </xf>
    <xf numFmtId="0" fontId="36" fillId="0" borderId="16" xfId="194" applyFont="1" applyBorder="1" applyAlignment="1">
      <alignment horizontal="center" vertical="center"/>
      <protection/>
    </xf>
    <xf numFmtId="0" fontId="36" fillId="35" borderId="19" xfId="194" applyFont="1" applyFill="1" applyBorder="1" applyAlignment="1">
      <alignment horizontal="center" vertical="center"/>
      <protection/>
    </xf>
  </cellXfs>
  <cellStyles count="272">
    <cellStyle name="Normal" xfId="0"/>
    <cellStyle name="_1  Academia de Policia Memoria" xfId="15"/>
    <cellStyle name="_1  Academia de Policia Memoria_Administração  LIDERTEX" xfId="16"/>
    <cellStyle name="_1  Academia de Policia Memoria_Galpão  LIDERTEX memória" xfId="17"/>
    <cellStyle name="_1  Academia de Policia Memoria_Guarita LIDERTEX" xfId="18"/>
    <cellStyle name="_1  Academia de Policia Memoria_LIDERTEX - ORÇAMENTO E CRONOGRAMA" xfId="19"/>
    <cellStyle name="_1  Academia de Policia Memoria_PQ TECNOLÓGICO_ADITIVO N.01_ENGEBRAS_(Comentado pela Engª Mirtes)" xfId="20"/>
    <cellStyle name="_1  Academia de Policia Memoria_Refeitório  LIDERTEX" xfId="21"/>
    <cellStyle name="_FACULDADE UEG Orçamento + Cronograma + Memória" xfId="22"/>
    <cellStyle name="_Flex Memoria" xfId="23"/>
    <cellStyle name="_Flex Memoria_Administração  LIDERTEX" xfId="24"/>
    <cellStyle name="_Flex Memoria_Galpão  LIDERTEX memória" xfId="25"/>
    <cellStyle name="_Flex Memoria_Guarita LIDERTEX" xfId="26"/>
    <cellStyle name="_Flex Memoria_LIDERTEX - ORÇAMENTO E CRONOGRAMA" xfId="27"/>
    <cellStyle name="_Flex Memoria_PQ TECNOLÓGICO_ADITIVO N.01_ENGEBRAS_(Comentado pela Engª Mirtes)" xfId="28"/>
    <cellStyle name="_Flex Memoria_Refeitório  LIDERTEX" xfId="29"/>
    <cellStyle name="_Hotel Canoas" xfId="30"/>
    <cellStyle name="_Planilha para levantamento de alvenaria" xfId="31"/>
    <cellStyle name="_Planilha para levantamento de revestimento" xfId="32"/>
    <cellStyle name="_SENAC Caldas Novas Memoria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Ênfase1" xfId="40"/>
    <cellStyle name="20% - Ênfase2" xfId="41"/>
    <cellStyle name="20% - Ênfase3" xfId="42"/>
    <cellStyle name="20% - Ênfase4" xfId="43"/>
    <cellStyle name="20% - Ênfase5" xfId="44"/>
    <cellStyle name="20% - Ênfase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Ênfase1" xfId="52"/>
    <cellStyle name="40% - Ênfase2" xfId="53"/>
    <cellStyle name="40% - Ênfase3" xfId="54"/>
    <cellStyle name="40% - Ênfase4" xfId="55"/>
    <cellStyle name="40% - Ênfase5" xfId="56"/>
    <cellStyle name="40% - Ênfase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Ênfase1" xfId="64"/>
    <cellStyle name="60% - Ênfase2" xfId="65"/>
    <cellStyle name="60% - Ênfase3" xfId="66"/>
    <cellStyle name="60% - Ênfase4" xfId="67"/>
    <cellStyle name="60% - Ênfase5" xfId="68"/>
    <cellStyle name="60% - Ênfase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rrafo de 5" xfId="76"/>
    <cellStyle name="Bad" xfId="77"/>
    <cellStyle name="Bom" xfId="78"/>
    <cellStyle name="Calculation" xfId="79"/>
    <cellStyle name="Cálculo" xfId="80"/>
    <cellStyle name="Célula de Verificação" xfId="81"/>
    <cellStyle name="Célula Vinculada" xfId="82"/>
    <cellStyle name="Check Cell" xfId="83"/>
    <cellStyle name="Data" xfId="84"/>
    <cellStyle name="Ênfase1" xfId="85"/>
    <cellStyle name="Ênfase2" xfId="86"/>
    <cellStyle name="Ênfase3" xfId="87"/>
    <cellStyle name="Ênfase4" xfId="88"/>
    <cellStyle name="Ênfase5" xfId="89"/>
    <cellStyle name="Ênfase6" xfId="90"/>
    <cellStyle name="Entrada" xfId="91"/>
    <cellStyle name="Estilo 1" xfId="92"/>
    <cellStyle name="Euro" xfId="93"/>
    <cellStyle name="Excel Built-in Normal" xfId="94"/>
    <cellStyle name="Excel_BuiltIn_Comma" xfId="95"/>
    <cellStyle name="Explanatory Text" xfId="96"/>
    <cellStyle name="Fixo" xfId="97"/>
    <cellStyle name="Good" xfId="98"/>
    <cellStyle name="Heading" xfId="99"/>
    <cellStyle name="Heading 1" xfId="100"/>
    <cellStyle name="Heading 2" xfId="101"/>
    <cellStyle name="Heading 3" xfId="102"/>
    <cellStyle name="Heading 4" xfId="103"/>
    <cellStyle name="Heading1" xfId="104"/>
    <cellStyle name="Hyperlink" xfId="105"/>
    <cellStyle name="Followed Hyperlink" xfId="106"/>
    <cellStyle name="Hyperlink 2" xfId="107"/>
    <cellStyle name="Incorreto" xfId="108"/>
    <cellStyle name="Input" xfId="109"/>
    <cellStyle name="Linked Cell" xfId="110"/>
    <cellStyle name="Currency" xfId="111"/>
    <cellStyle name="Currency [0]" xfId="112"/>
    <cellStyle name="Moeda 2" xfId="113"/>
    <cellStyle name="Moeda 2 2" xfId="114"/>
    <cellStyle name="Moeda 3" xfId="115"/>
    <cellStyle name="Moeda 4" xfId="116"/>
    <cellStyle name="Moeda 5" xfId="117"/>
    <cellStyle name="Neutra" xfId="118"/>
    <cellStyle name="Neutral" xfId="119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10" xfId="131"/>
    <cellStyle name="Normal 2 11" xfId="132"/>
    <cellStyle name="Normal 2 12" xfId="133"/>
    <cellStyle name="Normal 2 13" xfId="134"/>
    <cellStyle name="Normal 2 14" xfId="135"/>
    <cellStyle name="Normal 2 15" xfId="136"/>
    <cellStyle name="Normal 2 16" xfId="137"/>
    <cellStyle name="Normal 2 17" xfId="138"/>
    <cellStyle name="Normal 2 18" xfId="139"/>
    <cellStyle name="Normal 2 19" xfId="140"/>
    <cellStyle name="Normal 2 2" xfId="141"/>
    <cellStyle name="Normal 2 20" xfId="142"/>
    <cellStyle name="Normal 2 3" xfId="143"/>
    <cellStyle name="Normal 2 4" xfId="144"/>
    <cellStyle name="Normal 2 5" xfId="145"/>
    <cellStyle name="Normal 2 6" xfId="146"/>
    <cellStyle name="Normal 2 7" xfId="147"/>
    <cellStyle name="Normal 2 8" xfId="148"/>
    <cellStyle name="Normal 2 9" xfId="149"/>
    <cellStyle name="Normal 2_1  Academia de Policia Memoria" xfId="150"/>
    <cellStyle name="Normal 20" xfId="151"/>
    <cellStyle name="Normal 21" xfId="152"/>
    <cellStyle name="Normal 22" xfId="153"/>
    <cellStyle name="Normal 23" xfId="154"/>
    <cellStyle name="Normal 24" xfId="155"/>
    <cellStyle name="Normal 25" xfId="156"/>
    <cellStyle name="Normal 26" xfId="157"/>
    <cellStyle name="Normal 27" xfId="158"/>
    <cellStyle name="Normal 28" xfId="159"/>
    <cellStyle name="Normal 29" xfId="160"/>
    <cellStyle name="Normal 3" xfId="161"/>
    <cellStyle name="Normal 30" xfId="162"/>
    <cellStyle name="Normal 31" xfId="163"/>
    <cellStyle name="Normal 32" xfId="164"/>
    <cellStyle name="Normal 33" xfId="165"/>
    <cellStyle name="Normal 34" xfId="166"/>
    <cellStyle name="Normal 35" xfId="167"/>
    <cellStyle name="Normal 36" xfId="168"/>
    <cellStyle name="Normal 37" xfId="169"/>
    <cellStyle name="Normal 38" xfId="170"/>
    <cellStyle name="Normal 39" xfId="171"/>
    <cellStyle name="Normal 4" xfId="172"/>
    <cellStyle name="Normal 40" xfId="173"/>
    <cellStyle name="Normal 41" xfId="174"/>
    <cellStyle name="Normal 42" xfId="175"/>
    <cellStyle name="Normal 43" xfId="176"/>
    <cellStyle name="Normal 44" xfId="177"/>
    <cellStyle name="Normal 45" xfId="178"/>
    <cellStyle name="Normal 46" xfId="179"/>
    <cellStyle name="Normal 47" xfId="180"/>
    <cellStyle name="Normal 48" xfId="181"/>
    <cellStyle name="Normal 49" xfId="182"/>
    <cellStyle name="Normal 5" xfId="183"/>
    <cellStyle name="Normal 50" xfId="184"/>
    <cellStyle name="Normal 51" xfId="185"/>
    <cellStyle name="Normal 52" xfId="186"/>
    <cellStyle name="Normal 53" xfId="187"/>
    <cellStyle name="Normal 54" xfId="188"/>
    <cellStyle name="Normal 55" xfId="189"/>
    <cellStyle name="Normal 6" xfId="190"/>
    <cellStyle name="Normal 7" xfId="191"/>
    <cellStyle name="Normal 8" xfId="192"/>
    <cellStyle name="Normal 9" xfId="193"/>
    <cellStyle name="Normal_FACULDADE UEG Orçamento + Cronograma + Memória" xfId="194"/>
    <cellStyle name="Nota" xfId="195"/>
    <cellStyle name="Nota 10" xfId="196"/>
    <cellStyle name="Nota 11" xfId="197"/>
    <cellStyle name="Nota 12" xfId="198"/>
    <cellStyle name="Nota 13" xfId="199"/>
    <cellStyle name="Nota 14" xfId="200"/>
    <cellStyle name="Nota 15" xfId="201"/>
    <cellStyle name="Nota 16" xfId="202"/>
    <cellStyle name="Nota 17" xfId="203"/>
    <cellStyle name="Nota 18" xfId="204"/>
    <cellStyle name="Nota 19" xfId="205"/>
    <cellStyle name="Nota 2" xfId="206"/>
    <cellStyle name="Nota 20" xfId="207"/>
    <cellStyle name="Nota 21" xfId="208"/>
    <cellStyle name="Nota 22" xfId="209"/>
    <cellStyle name="Nota 23" xfId="210"/>
    <cellStyle name="Nota 24" xfId="211"/>
    <cellStyle name="Nota 25" xfId="212"/>
    <cellStyle name="Nota 26" xfId="213"/>
    <cellStyle name="Nota 27" xfId="214"/>
    <cellStyle name="Nota 28" xfId="215"/>
    <cellStyle name="Nota 29" xfId="216"/>
    <cellStyle name="Nota 3" xfId="217"/>
    <cellStyle name="Nota 30" xfId="218"/>
    <cellStyle name="Nota 31" xfId="219"/>
    <cellStyle name="Nota 32" xfId="220"/>
    <cellStyle name="Nota 33" xfId="221"/>
    <cellStyle name="Nota 34" xfId="222"/>
    <cellStyle name="Nota 35" xfId="223"/>
    <cellStyle name="Nota 36" xfId="224"/>
    <cellStyle name="Nota 37" xfId="225"/>
    <cellStyle name="Nota 38" xfId="226"/>
    <cellStyle name="Nota 39" xfId="227"/>
    <cellStyle name="Nota 4" xfId="228"/>
    <cellStyle name="Nota 40" xfId="229"/>
    <cellStyle name="Nota 41" xfId="230"/>
    <cellStyle name="Nota 42" xfId="231"/>
    <cellStyle name="Nota 43" xfId="232"/>
    <cellStyle name="Nota 44" xfId="233"/>
    <cellStyle name="Nota 45" xfId="234"/>
    <cellStyle name="Nota 46" xfId="235"/>
    <cellStyle name="Nota 47" xfId="236"/>
    <cellStyle name="Nota 48" xfId="237"/>
    <cellStyle name="Nota 49" xfId="238"/>
    <cellStyle name="Nota 5" xfId="239"/>
    <cellStyle name="Nota 50" xfId="240"/>
    <cellStyle name="Nota 51" xfId="241"/>
    <cellStyle name="Nota 52" xfId="242"/>
    <cellStyle name="Nota 53" xfId="243"/>
    <cellStyle name="Nota 54" xfId="244"/>
    <cellStyle name="Nota 55" xfId="245"/>
    <cellStyle name="Nota 6" xfId="246"/>
    <cellStyle name="Nota 7" xfId="247"/>
    <cellStyle name="Nota 8" xfId="248"/>
    <cellStyle name="Nota 9" xfId="249"/>
    <cellStyle name="Note" xfId="250"/>
    <cellStyle name="Output" xfId="251"/>
    <cellStyle name="Percentual" xfId="252"/>
    <cellStyle name="Ponto" xfId="253"/>
    <cellStyle name="Percent" xfId="254"/>
    <cellStyle name="Porcentagem 2" xfId="255"/>
    <cellStyle name="Result" xfId="256"/>
    <cellStyle name="Result2" xfId="257"/>
    <cellStyle name="Saída" xfId="258"/>
    <cellStyle name="Comma [0]" xfId="259"/>
    <cellStyle name="Separador de milhares 2" xfId="260"/>
    <cellStyle name="Separador de milhares 2 2" xfId="261"/>
    <cellStyle name="Separador de milhares 3" xfId="262"/>
    <cellStyle name="Separador de milhares 3 2" xfId="263"/>
    <cellStyle name="Separador de milhares 4" xfId="264"/>
    <cellStyle name="Separador de milhares 5" xfId="265"/>
    <cellStyle name="Separador de milhares 6" xfId="266"/>
    <cellStyle name="Separador de milhares 7" xfId="267"/>
    <cellStyle name="Separador de milhares 8" xfId="268"/>
    <cellStyle name="Texto de Aviso" xfId="269"/>
    <cellStyle name="Texto Explicativo" xfId="270"/>
    <cellStyle name="Title" xfId="271"/>
    <cellStyle name="Título" xfId="272"/>
    <cellStyle name="Título 1" xfId="273"/>
    <cellStyle name="Título 1 1" xfId="274"/>
    <cellStyle name="Título 2" xfId="275"/>
    <cellStyle name="Título 3" xfId="276"/>
    <cellStyle name="Título 4" xfId="277"/>
    <cellStyle name="Titulo1" xfId="278"/>
    <cellStyle name="Titulo2" xfId="279"/>
    <cellStyle name="Total" xfId="280"/>
    <cellStyle name="UN" xfId="281"/>
    <cellStyle name="UN." xfId="282"/>
    <cellStyle name="Comma" xfId="283"/>
    <cellStyle name="Vírgula 2" xfId="284"/>
    <cellStyle name="Warning Text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ademia%20de%20Policia\PREDIO%201%20-%20STAND%20DE%20TIROS\MEMO%20CALCULO%20-%20CASA%20DE%20ESTUDANTE%2021.0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%20de%20Queimaduras%20An&#225;polis\MEMO%20CALCULO%20-%20CASA%20DE%20ESTUDANTE%2021.0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AR%20CONDICIONADO\AR%20CONDICIONADO%20PLANILHA%20ORCAMENTA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Tar\Desktop\TARQUINIO%202011\FAGM%20AN&#193;POLIS\LIDERTEX\MEMO%20CALCULO%20-%20CASA%20DE%20ESTUDANTE%2021.0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tabSelected="1" view="pageBreakPreview" zoomScaleNormal="70" zoomScaleSheetLayoutView="100" zoomScalePageLayoutView="0" workbookViewId="0" topLeftCell="K13">
      <selection activeCell="M22" sqref="M22"/>
    </sheetView>
  </sheetViews>
  <sheetFormatPr defaultColWidth="11.421875" defaultRowHeight="12.75"/>
  <cols>
    <col min="1" max="1" width="4.421875" style="2" customWidth="1"/>
    <col min="2" max="2" width="29.140625" style="2" customWidth="1"/>
    <col min="3" max="3" width="9.7109375" style="2" customWidth="1"/>
    <col min="4" max="4" width="6.7109375" style="2" customWidth="1"/>
    <col min="5" max="5" width="9.7109375" style="2" customWidth="1"/>
    <col min="6" max="6" width="7.00390625" style="2" customWidth="1"/>
    <col min="7" max="7" width="9.7109375" style="2" customWidth="1"/>
    <col min="8" max="8" width="7.00390625" style="2" customWidth="1"/>
    <col min="9" max="9" width="9.7109375" style="2" customWidth="1"/>
    <col min="10" max="10" width="7.00390625" style="2" customWidth="1"/>
    <col min="11" max="11" width="9.7109375" style="2" customWidth="1"/>
    <col min="12" max="12" width="7.00390625" style="2" customWidth="1"/>
    <col min="13" max="13" width="9.7109375" style="2" customWidth="1"/>
    <col min="14" max="14" width="7.00390625" style="2" customWidth="1"/>
    <col min="15" max="15" width="10.00390625" style="2" bestFit="1" customWidth="1"/>
    <col min="16" max="16" width="7.00390625" style="2" customWidth="1"/>
    <col min="17" max="17" width="10.00390625" style="2" bestFit="1" customWidth="1"/>
    <col min="18" max="18" width="8.00390625" style="2" bestFit="1" customWidth="1"/>
    <col min="19" max="19" width="10.00390625" style="2" bestFit="1" customWidth="1"/>
    <col min="20" max="20" width="6.28125" style="2" bestFit="1" customWidth="1"/>
    <col min="21" max="21" width="10.00390625" style="2" bestFit="1" customWidth="1"/>
    <col min="22" max="22" width="7.00390625" style="2" customWidth="1"/>
    <col min="23" max="23" width="10.00390625" style="2" bestFit="1" customWidth="1"/>
    <col min="24" max="24" width="6.28125" style="2" bestFit="1" customWidth="1"/>
    <col min="25" max="25" width="10.00390625" style="2" bestFit="1" customWidth="1"/>
    <col min="26" max="26" width="6.28125" style="2" bestFit="1" customWidth="1"/>
    <col min="27" max="27" width="9.7109375" style="2" customWidth="1"/>
    <col min="28" max="28" width="7.00390625" style="2" customWidth="1"/>
    <col min="29" max="16384" width="11.421875" style="2" customWidth="1"/>
  </cols>
  <sheetData>
    <row r="1" spans="1:28" ht="11.25">
      <c r="A1" s="1"/>
      <c r="B1" s="1"/>
      <c r="C1" s="1"/>
      <c r="D1" s="1"/>
      <c r="F1" s="1"/>
      <c r="H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1.25">
      <c r="A2" s="1"/>
      <c r="B2" s="1"/>
      <c r="C2" s="1"/>
      <c r="D2" s="1"/>
      <c r="F2" s="1"/>
      <c r="H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7" s="6" customFormat="1" ht="15" customHeight="1">
      <c r="A3" s="3" t="s">
        <v>40</v>
      </c>
      <c r="B3" s="4"/>
      <c r="C3" s="5"/>
      <c r="D3" s="5"/>
      <c r="E3" s="5"/>
      <c r="F3" s="7" t="s">
        <v>14</v>
      </c>
      <c r="G3" s="5"/>
    </row>
    <row r="4" spans="1:11" s="6" customFormat="1" ht="15" customHeight="1">
      <c r="A4" s="30" t="s">
        <v>50</v>
      </c>
      <c r="C4" s="5"/>
      <c r="D4" s="5"/>
      <c r="E4" s="5"/>
      <c r="F4" s="5"/>
      <c r="G4" s="8"/>
      <c r="K4" s="5"/>
    </row>
    <row r="5" ht="17.25" customHeight="1">
      <c r="A5" s="31" t="s">
        <v>51</v>
      </c>
    </row>
    <row r="6" ht="17.25" customHeight="1">
      <c r="A6" s="1"/>
    </row>
    <row r="7" spans="1:28" ht="12.75" customHeight="1">
      <c r="A7" s="46" t="s">
        <v>0</v>
      </c>
      <c r="B7" s="47" t="s">
        <v>15</v>
      </c>
      <c r="C7" s="50" t="s">
        <v>16</v>
      </c>
      <c r="D7" s="51"/>
      <c r="E7" s="40" t="s">
        <v>44</v>
      </c>
      <c r="F7" s="41"/>
      <c r="G7" s="40" t="s">
        <v>45</v>
      </c>
      <c r="H7" s="41"/>
      <c r="I7" s="40" t="s">
        <v>46</v>
      </c>
      <c r="J7" s="41"/>
      <c r="K7" s="40" t="s">
        <v>47</v>
      </c>
      <c r="L7" s="41"/>
      <c r="M7" s="40" t="s">
        <v>48</v>
      </c>
      <c r="N7" s="41"/>
      <c r="O7" s="40" t="s">
        <v>49</v>
      </c>
      <c r="P7" s="41"/>
      <c r="Q7" s="40" t="s">
        <v>52</v>
      </c>
      <c r="R7" s="41"/>
      <c r="S7" s="40" t="s">
        <v>53</v>
      </c>
      <c r="T7" s="41"/>
      <c r="U7" s="40" t="s">
        <v>54</v>
      </c>
      <c r="V7" s="41"/>
      <c r="W7" s="40" t="s">
        <v>55</v>
      </c>
      <c r="X7" s="41"/>
      <c r="Y7" s="40" t="s">
        <v>56</v>
      </c>
      <c r="Z7" s="41"/>
      <c r="AA7" s="40" t="s">
        <v>57</v>
      </c>
      <c r="AB7" s="41"/>
    </row>
    <row r="8" spans="1:28" ht="10.5" customHeight="1">
      <c r="A8" s="46"/>
      <c r="B8" s="48"/>
      <c r="C8" s="58" t="s">
        <v>17</v>
      </c>
      <c r="D8" s="58" t="s">
        <v>18</v>
      </c>
      <c r="E8" s="42" t="s">
        <v>1</v>
      </c>
      <c r="F8" s="42" t="s">
        <v>18</v>
      </c>
      <c r="G8" s="42" t="s">
        <v>1</v>
      </c>
      <c r="H8" s="42" t="s">
        <v>18</v>
      </c>
      <c r="I8" s="42" t="s">
        <v>1</v>
      </c>
      <c r="J8" s="42" t="s">
        <v>18</v>
      </c>
      <c r="K8" s="42" t="s">
        <v>1</v>
      </c>
      <c r="L8" s="42" t="s">
        <v>18</v>
      </c>
      <c r="M8" s="42" t="s">
        <v>1</v>
      </c>
      <c r="N8" s="42" t="s">
        <v>18</v>
      </c>
      <c r="O8" s="42" t="s">
        <v>1</v>
      </c>
      <c r="P8" s="42" t="s">
        <v>18</v>
      </c>
      <c r="Q8" s="42" t="s">
        <v>1</v>
      </c>
      <c r="R8" s="42" t="s">
        <v>18</v>
      </c>
      <c r="S8" s="42" t="s">
        <v>1</v>
      </c>
      <c r="T8" s="42" t="s">
        <v>18</v>
      </c>
      <c r="U8" s="42" t="s">
        <v>1</v>
      </c>
      <c r="V8" s="42" t="s">
        <v>18</v>
      </c>
      <c r="W8" s="42" t="s">
        <v>1</v>
      </c>
      <c r="X8" s="42" t="s">
        <v>18</v>
      </c>
      <c r="Y8" s="42" t="s">
        <v>1</v>
      </c>
      <c r="Z8" s="42" t="s">
        <v>18</v>
      </c>
      <c r="AA8" s="42" t="s">
        <v>1</v>
      </c>
      <c r="AB8" s="42" t="s">
        <v>18</v>
      </c>
    </row>
    <row r="9" spans="1:28" ht="15" customHeight="1">
      <c r="A9" s="46"/>
      <c r="B9" s="4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31" ht="19.5" customHeight="1">
      <c r="A10" s="9" t="s">
        <v>19</v>
      </c>
      <c r="B10" s="10" t="s">
        <v>2</v>
      </c>
      <c r="C10" s="11">
        <v>16352.48</v>
      </c>
      <c r="D10" s="12">
        <f aca="true" t="shared" si="0" ref="D10:D26">C10/$C$27</f>
        <v>0.016011305498481433</v>
      </c>
      <c r="E10" s="34">
        <f>$C10*F10</f>
        <v>9811.488</v>
      </c>
      <c r="F10" s="35">
        <v>0.6</v>
      </c>
      <c r="G10" s="34">
        <f>$C10*H10</f>
        <v>3270.496</v>
      </c>
      <c r="H10" s="35">
        <v>0.2</v>
      </c>
      <c r="I10" s="34">
        <f>$C10*J10</f>
        <v>3270.496</v>
      </c>
      <c r="J10" s="35">
        <v>0.2</v>
      </c>
      <c r="K10" s="32"/>
      <c r="L10" s="33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2"/>
      <c r="AB10" s="33"/>
      <c r="AC10" s="29"/>
      <c r="AD10" s="28"/>
      <c r="AE10" s="15"/>
    </row>
    <row r="11" spans="1:31" ht="19.5" customHeight="1">
      <c r="A11" s="9" t="s">
        <v>20</v>
      </c>
      <c r="B11" s="10" t="s">
        <v>3</v>
      </c>
      <c r="C11" s="11">
        <v>9286.4</v>
      </c>
      <c r="D11" s="12">
        <f t="shared" si="0"/>
        <v>0.009092650618199685</v>
      </c>
      <c r="E11" s="34">
        <f>C11*F11</f>
        <v>2785.9199999999996</v>
      </c>
      <c r="F11" s="35">
        <v>0.3</v>
      </c>
      <c r="G11" s="34">
        <f>C11*H11</f>
        <v>4643.2</v>
      </c>
      <c r="H11" s="35">
        <v>0.5</v>
      </c>
      <c r="I11" s="34">
        <f>C11*J11</f>
        <v>1857.28</v>
      </c>
      <c r="J11" s="35">
        <v>0.2</v>
      </c>
      <c r="K11" s="13"/>
      <c r="L11" s="14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3"/>
      <c r="AB11" s="14"/>
      <c r="AC11" s="29"/>
      <c r="AD11" s="28"/>
      <c r="AE11" s="15"/>
    </row>
    <row r="12" spans="1:31" ht="19.5" customHeight="1">
      <c r="A12" s="9" t="s">
        <v>21</v>
      </c>
      <c r="B12" s="10" t="s">
        <v>22</v>
      </c>
      <c r="C12" s="11">
        <v>195246.04</v>
      </c>
      <c r="D12" s="12">
        <f t="shared" si="0"/>
        <v>0.1911724700968126</v>
      </c>
      <c r="E12" s="34">
        <f>C12*F12</f>
        <v>39049.208000000006</v>
      </c>
      <c r="F12" s="35">
        <v>0.2</v>
      </c>
      <c r="G12" s="34">
        <f>C12*H12</f>
        <v>39049.208000000006</v>
      </c>
      <c r="H12" s="35">
        <v>0.2</v>
      </c>
      <c r="I12" s="34">
        <f>C12*J12</f>
        <v>58573.812</v>
      </c>
      <c r="J12" s="35">
        <v>0.3</v>
      </c>
      <c r="K12" s="34">
        <f>C12*L12</f>
        <v>58573.812</v>
      </c>
      <c r="L12" s="35">
        <v>0.3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3"/>
      <c r="AB12" s="14"/>
      <c r="AC12" s="29"/>
      <c r="AD12" s="28"/>
      <c r="AE12" s="15"/>
    </row>
    <row r="13" spans="1:31" ht="19.5" customHeight="1">
      <c r="A13" s="9" t="s">
        <v>23</v>
      </c>
      <c r="B13" s="10" t="s">
        <v>41</v>
      </c>
      <c r="C13" s="11">
        <v>90239.84</v>
      </c>
      <c r="D13" s="12">
        <f t="shared" si="0"/>
        <v>0.08835709607191598</v>
      </c>
      <c r="E13" s="32"/>
      <c r="F13" s="33"/>
      <c r="G13" s="34">
        <f>$C13*H13</f>
        <v>9023.984</v>
      </c>
      <c r="H13" s="35">
        <v>0.1</v>
      </c>
      <c r="I13" s="34">
        <f>$C13*J13</f>
        <v>27071.951999999997</v>
      </c>
      <c r="J13" s="35">
        <v>0.3</v>
      </c>
      <c r="K13" s="34">
        <f>$C13*L13</f>
        <v>27071.951999999997</v>
      </c>
      <c r="L13" s="35">
        <v>0.3</v>
      </c>
      <c r="M13" s="34">
        <f>$C13*N13</f>
        <v>27071.951999999997</v>
      </c>
      <c r="N13" s="35">
        <v>0.3</v>
      </c>
      <c r="O13" s="32"/>
      <c r="P13" s="33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2"/>
      <c r="AB13" s="33"/>
      <c r="AC13" s="29"/>
      <c r="AD13" s="28"/>
      <c r="AE13" s="15"/>
    </row>
    <row r="14" spans="1:31" ht="19.5" customHeight="1">
      <c r="A14" s="9" t="s">
        <v>24</v>
      </c>
      <c r="B14" s="10" t="s">
        <v>26</v>
      </c>
      <c r="C14" s="11">
        <v>54261.14</v>
      </c>
      <c r="D14" s="12">
        <f t="shared" si="0"/>
        <v>0.0531290476573505</v>
      </c>
      <c r="E14" s="13"/>
      <c r="F14" s="14"/>
      <c r="G14" s="32"/>
      <c r="H14" s="33"/>
      <c r="I14" s="32"/>
      <c r="J14" s="33"/>
      <c r="K14" s="34">
        <f>$C14*L14</f>
        <v>10852.228000000001</v>
      </c>
      <c r="L14" s="35">
        <v>0.2</v>
      </c>
      <c r="M14" s="34">
        <f>$C14*N14</f>
        <v>10852.228000000001</v>
      </c>
      <c r="N14" s="35">
        <v>0.2</v>
      </c>
      <c r="O14" s="34">
        <f aca="true" t="shared" si="1" ref="O14:O19">$C14*P14</f>
        <v>16278.341999999999</v>
      </c>
      <c r="P14" s="35">
        <v>0.3</v>
      </c>
      <c r="Q14" s="34">
        <f>$C14*R14</f>
        <v>16278.341999999999</v>
      </c>
      <c r="R14" s="35">
        <v>0.3</v>
      </c>
      <c r="S14" s="33"/>
      <c r="T14" s="33"/>
      <c r="U14" s="33"/>
      <c r="V14" s="33"/>
      <c r="W14" s="33"/>
      <c r="X14" s="33"/>
      <c r="Y14" s="33"/>
      <c r="Z14" s="33"/>
      <c r="AA14" s="32"/>
      <c r="AB14" s="33"/>
      <c r="AC14" s="29"/>
      <c r="AD14" s="28"/>
      <c r="AE14" s="15"/>
    </row>
    <row r="15" spans="1:31" ht="19.5" customHeight="1">
      <c r="A15" s="9" t="s">
        <v>25</v>
      </c>
      <c r="B15" s="10" t="s">
        <v>42</v>
      </c>
      <c r="C15" s="11">
        <v>86737.43</v>
      </c>
      <c r="D15" s="12">
        <f t="shared" si="0"/>
        <v>0.08492775957427548</v>
      </c>
      <c r="E15" s="13"/>
      <c r="F15" s="14"/>
      <c r="G15" s="32"/>
      <c r="H15" s="33"/>
      <c r="I15" s="32"/>
      <c r="J15" s="33"/>
      <c r="K15" s="34">
        <f>$C15*L15</f>
        <v>17347.486</v>
      </c>
      <c r="L15" s="35">
        <v>0.2</v>
      </c>
      <c r="M15" s="34">
        <f>$C15*N15</f>
        <v>17347.486</v>
      </c>
      <c r="N15" s="35">
        <v>0.2</v>
      </c>
      <c r="O15" s="34">
        <f t="shared" si="1"/>
        <v>17347.486</v>
      </c>
      <c r="P15" s="35">
        <v>0.2</v>
      </c>
      <c r="Q15" s="34">
        <f>$C15*R15</f>
        <v>34694.972</v>
      </c>
      <c r="R15" s="35">
        <v>0.4</v>
      </c>
      <c r="S15" s="33"/>
      <c r="T15" s="33"/>
      <c r="U15" s="33"/>
      <c r="V15" s="33"/>
      <c r="W15" s="33"/>
      <c r="X15" s="33"/>
      <c r="Y15" s="33"/>
      <c r="Z15" s="33"/>
      <c r="AA15" s="32"/>
      <c r="AB15" s="33"/>
      <c r="AC15" s="29"/>
      <c r="AD15" s="28"/>
      <c r="AE15" s="15"/>
    </row>
    <row r="16" spans="1:31" ht="19.5" customHeight="1">
      <c r="A16" s="9" t="s">
        <v>27</v>
      </c>
      <c r="B16" s="10" t="s">
        <v>43</v>
      </c>
      <c r="C16" s="11">
        <v>66120.25</v>
      </c>
      <c r="D16" s="12">
        <f t="shared" si="0"/>
        <v>0.06474073182697468</v>
      </c>
      <c r="E16" s="13"/>
      <c r="F16" s="14"/>
      <c r="G16" s="32"/>
      <c r="H16" s="33"/>
      <c r="I16" s="34">
        <f>$C16*J16</f>
        <v>13224.050000000001</v>
      </c>
      <c r="J16" s="35">
        <v>0.2</v>
      </c>
      <c r="K16" s="34">
        <f>$C16*L16</f>
        <v>19836.075</v>
      </c>
      <c r="L16" s="35">
        <v>0.3</v>
      </c>
      <c r="M16" s="34">
        <f>$C16*N16</f>
        <v>26448.100000000002</v>
      </c>
      <c r="N16" s="35">
        <v>0.4</v>
      </c>
      <c r="O16" s="34">
        <f t="shared" si="1"/>
        <v>6612.025000000001</v>
      </c>
      <c r="P16" s="35">
        <v>0.1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3"/>
      <c r="AC16" s="29"/>
      <c r="AD16" s="28"/>
      <c r="AE16" s="15"/>
    </row>
    <row r="17" spans="1:31" ht="19.5" customHeight="1">
      <c r="A17" s="9" t="s">
        <v>28</v>
      </c>
      <c r="B17" s="10" t="s">
        <v>4</v>
      </c>
      <c r="C17" s="11">
        <v>63618.51</v>
      </c>
      <c r="D17" s="12">
        <f t="shared" si="0"/>
        <v>0.06229118757327305</v>
      </c>
      <c r="E17" s="13"/>
      <c r="F17" s="14"/>
      <c r="G17" s="13"/>
      <c r="H17" s="14"/>
      <c r="I17" s="32"/>
      <c r="J17" s="33"/>
      <c r="K17" s="34">
        <f>$C17*L17</f>
        <v>6361.851000000001</v>
      </c>
      <c r="L17" s="35">
        <v>0.1</v>
      </c>
      <c r="M17" s="34">
        <f>$C17*N17</f>
        <v>19085.553</v>
      </c>
      <c r="N17" s="35">
        <v>0.3</v>
      </c>
      <c r="O17" s="34">
        <f t="shared" si="1"/>
        <v>19085.553</v>
      </c>
      <c r="P17" s="35">
        <v>0.3</v>
      </c>
      <c r="Q17" s="34">
        <f>$C17*R17</f>
        <v>19085.553</v>
      </c>
      <c r="R17" s="35">
        <v>0.3</v>
      </c>
      <c r="S17" s="33"/>
      <c r="T17" s="33"/>
      <c r="U17" s="33"/>
      <c r="V17" s="33"/>
      <c r="W17" s="33"/>
      <c r="X17" s="33"/>
      <c r="Y17" s="33"/>
      <c r="Z17" s="33"/>
      <c r="AA17" s="32"/>
      <c r="AB17" s="33"/>
      <c r="AC17" s="29"/>
      <c r="AD17" s="28"/>
      <c r="AE17" s="15"/>
    </row>
    <row r="18" spans="1:31" ht="19.5" customHeight="1">
      <c r="A18" s="9" t="s">
        <v>29</v>
      </c>
      <c r="B18" s="10" t="s">
        <v>5</v>
      </c>
      <c r="C18" s="11">
        <v>171209.32</v>
      </c>
      <c r="D18" s="12">
        <f t="shared" si="0"/>
        <v>0.16763724687064394</v>
      </c>
      <c r="E18" s="13"/>
      <c r="F18" s="14"/>
      <c r="G18" s="13"/>
      <c r="H18" s="14"/>
      <c r="I18" s="13"/>
      <c r="J18" s="14"/>
      <c r="K18" s="32"/>
      <c r="L18" s="33"/>
      <c r="M18" s="32"/>
      <c r="N18" s="33"/>
      <c r="O18" s="34">
        <f t="shared" si="1"/>
        <v>34241.864</v>
      </c>
      <c r="P18" s="35">
        <v>0.2</v>
      </c>
      <c r="Q18" s="34">
        <f>$C18*R18</f>
        <v>51362.796</v>
      </c>
      <c r="R18" s="35">
        <v>0.3</v>
      </c>
      <c r="S18" s="34">
        <f>$C18*T18</f>
        <v>85604.66</v>
      </c>
      <c r="T18" s="35">
        <v>0.5</v>
      </c>
      <c r="U18" s="33"/>
      <c r="V18" s="33"/>
      <c r="W18" s="33"/>
      <c r="X18" s="33"/>
      <c r="Y18" s="33"/>
      <c r="Z18" s="33"/>
      <c r="AA18" s="32"/>
      <c r="AB18" s="33"/>
      <c r="AC18" s="29"/>
      <c r="AD18" s="28"/>
      <c r="AE18" s="15"/>
    </row>
    <row r="19" spans="1:31" ht="19.5" customHeight="1">
      <c r="A19" s="9" t="s">
        <v>30</v>
      </c>
      <c r="B19" s="10" t="s">
        <v>6</v>
      </c>
      <c r="C19" s="11">
        <v>78297.9</v>
      </c>
      <c r="D19" s="12">
        <f t="shared" si="0"/>
        <v>0.07666431004896807</v>
      </c>
      <c r="E19" s="13"/>
      <c r="F19" s="14"/>
      <c r="G19" s="13"/>
      <c r="H19" s="14"/>
      <c r="I19" s="32"/>
      <c r="J19" s="33"/>
      <c r="K19" s="32"/>
      <c r="L19" s="33"/>
      <c r="M19" s="34">
        <f>$C19*N19</f>
        <v>15659.58</v>
      </c>
      <c r="N19" s="35">
        <v>0.2</v>
      </c>
      <c r="O19" s="34">
        <f t="shared" si="1"/>
        <v>15659.58</v>
      </c>
      <c r="P19" s="35">
        <v>0.2</v>
      </c>
      <c r="Q19" s="34">
        <f>$C19*R19</f>
        <v>23489.37</v>
      </c>
      <c r="R19" s="35">
        <v>0.3</v>
      </c>
      <c r="S19" s="34">
        <f>$C19*T19</f>
        <v>23489.37</v>
      </c>
      <c r="T19" s="35">
        <v>0.3</v>
      </c>
      <c r="U19" s="33"/>
      <c r="V19" s="33"/>
      <c r="W19" s="33"/>
      <c r="X19" s="33"/>
      <c r="Y19" s="33"/>
      <c r="Z19" s="33"/>
      <c r="AA19" s="32"/>
      <c r="AB19" s="33"/>
      <c r="AC19" s="29"/>
      <c r="AD19" s="28"/>
      <c r="AE19" s="15"/>
    </row>
    <row r="20" spans="1:31" ht="19.5" customHeight="1">
      <c r="A20" s="9" t="s">
        <v>31</v>
      </c>
      <c r="B20" s="10" t="s">
        <v>7</v>
      </c>
      <c r="C20" s="11">
        <v>55854.98</v>
      </c>
      <c r="D20" s="12">
        <f t="shared" si="0"/>
        <v>0.054689634134490336</v>
      </c>
      <c r="E20" s="13"/>
      <c r="F20" s="14"/>
      <c r="G20" s="13"/>
      <c r="H20" s="14"/>
      <c r="I20" s="32"/>
      <c r="J20" s="33"/>
      <c r="K20" s="32"/>
      <c r="L20" s="33"/>
      <c r="M20" s="32"/>
      <c r="N20" s="33"/>
      <c r="O20" s="33"/>
      <c r="P20" s="33"/>
      <c r="Q20" s="33"/>
      <c r="R20" s="33"/>
      <c r="S20" s="34">
        <f>$C20*T20</f>
        <v>22341.992000000002</v>
      </c>
      <c r="T20" s="35">
        <v>0.4</v>
      </c>
      <c r="U20" s="34">
        <f>$C20*V20</f>
        <v>22341.992000000002</v>
      </c>
      <c r="V20" s="35">
        <v>0.4</v>
      </c>
      <c r="W20" s="34">
        <f>$C20*X20</f>
        <v>11170.996000000001</v>
      </c>
      <c r="X20" s="35">
        <v>0.2</v>
      </c>
      <c r="Y20" s="33"/>
      <c r="Z20" s="33"/>
      <c r="AA20" s="32"/>
      <c r="AB20" s="33"/>
      <c r="AC20" s="29"/>
      <c r="AD20" s="28"/>
      <c r="AE20" s="15"/>
    </row>
    <row r="21" spans="1:31" ht="19.5" customHeight="1">
      <c r="A21" s="9" t="s">
        <v>32</v>
      </c>
      <c r="B21" s="10" t="s">
        <v>12</v>
      </c>
      <c r="C21" s="11">
        <v>3715.16</v>
      </c>
      <c r="D21" s="12">
        <f t="shared" si="0"/>
        <v>0.003637647729013476</v>
      </c>
      <c r="E21" s="13"/>
      <c r="F21" s="14"/>
      <c r="G21" s="13"/>
      <c r="H21" s="14"/>
      <c r="I21" s="32"/>
      <c r="J21" s="33"/>
      <c r="K21" s="32"/>
      <c r="L21" s="33"/>
      <c r="M21" s="32"/>
      <c r="N21" s="33"/>
      <c r="O21" s="33"/>
      <c r="P21" s="33"/>
      <c r="Q21" s="33"/>
      <c r="R21" s="33"/>
      <c r="S21" s="34">
        <f>$C21*T21</f>
        <v>743.032</v>
      </c>
      <c r="T21" s="35">
        <v>0.2</v>
      </c>
      <c r="U21" s="34">
        <f>$C21*V21</f>
        <v>1114.548</v>
      </c>
      <c r="V21" s="35">
        <v>0.3</v>
      </c>
      <c r="W21" s="34">
        <f>$C21*X21</f>
        <v>1857.58</v>
      </c>
      <c r="X21" s="35">
        <v>0.5</v>
      </c>
      <c r="Y21" s="33"/>
      <c r="Z21" s="33"/>
      <c r="AA21" s="32"/>
      <c r="AB21" s="33"/>
      <c r="AC21" s="29"/>
      <c r="AD21" s="28"/>
      <c r="AE21" s="15"/>
    </row>
    <row r="22" spans="1:31" ht="19.5" customHeight="1">
      <c r="A22" s="9" t="s">
        <v>33</v>
      </c>
      <c r="B22" s="10" t="s">
        <v>8</v>
      </c>
      <c r="C22" s="11">
        <v>45469.8</v>
      </c>
      <c r="D22" s="12">
        <f t="shared" si="0"/>
        <v>0.04452112821754566</v>
      </c>
      <c r="E22" s="13"/>
      <c r="F22" s="14"/>
      <c r="G22" s="13"/>
      <c r="H22" s="14"/>
      <c r="I22" s="13"/>
      <c r="J22" s="33"/>
      <c r="K22" s="32"/>
      <c r="L22" s="33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4">
        <f>$C22*X22</f>
        <v>9093.960000000001</v>
      </c>
      <c r="X22" s="35">
        <v>0.2</v>
      </c>
      <c r="Y22" s="34">
        <f>$C22*Z22</f>
        <v>13640.94</v>
      </c>
      <c r="Z22" s="35">
        <v>0.3</v>
      </c>
      <c r="AA22" s="34">
        <f>$C22*AB22</f>
        <v>22734.9</v>
      </c>
      <c r="AB22" s="35">
        <v>0.5</v>
      </c>
      <c r="AC22" s="29"/>
      <c r="AD22" s="28"/>
      <c r="AE22" s="15"/>
    </row>
    <row r="23" spans="1:31" ht="19.5" customHeight="1">
      <c r="A23" s="9" t="s">
        <v>34</v>
      </c>
      <c r="B23" s="10" t="s">
        <v>9</v>
      </c>
      <c r="C23" s="11">
        <v>61657.61</v>
      </c>
      <c r="D23" s="12">
        <f t="shared" si="0"/>
        <v>0.06037119935424008</v>
      </c>
      <c r="E23" s="13"/>
      <c r="F23" s="14"/>
      <c r="G23" s="13"/>
      <c r="H23" s="14"/>
      <c r="I23" s="13"/>
      <c r="J23" s="33"/>
      <c r="K23" s="32"/>
      <c r="L23" s="33"/>
      <c r="M23" s="32"/>
      <c r="N23" s="33"/>
      <c r="O23" s="33"/>
      <c r="P23" s="33"/>
      <c r="Q23" s="33"/>
      <c r="R23" s="33"/>
      <c r="S23" s="33"/>
      <c r="T23" s="33"/>
      <c r="U23" s="34">
        <f>$C23*V23</f>
        <v>6165.761</v>
      </c>
      <c r="V23" s="35">
        <v>0.1</v>
      </c>
      <c r="W23" s="34">
        <f>$C23*X23</f>
        <v>18497.283</v>
      </c>
      <c r="X23" s="35">
        <v>0.3</v>
      </c>
      <c r="Y23" s="34">
        <f>$C23*Z23</f>
        <v>18497.283</v>
      </c>
      <c r="Z23" s="35">
        <v>0.3</v>
      </c>
      <c r="AA23" s="34">
        <f>$C23*AB23</f>
        <v>18497.283</v>
      </c>
      <c r="AB23" s="35">
        <v>0.3</v>
      </c>
      <c r="AC23" s="29"/>
      <c r="AD23" s="28"/>
      <c r="AE23" s="15"/>
    </row>
    <row r="24" spans="1:31" ht="19.5" customHeight="1">
      <c r="A24" s="9" t="s">
        <v>35</v>
      </c>
      <c r="B24" s="10" t="s">
        <v>10</v>
      </c>
      <c r="C24" s="11">
        <v>9524.42</v>
      </c>
      <c r="D24" s="12">
        <f t="shared" si="0"/>
        <v>0.009325704621919522</v>
      </c>
      <c r="E24" s="13"/>
      <c r="F24" s="14"/>
      <c r="G24" s="13"/>
      <c r="H24" s="14"/>
      <c r="I24" s="32"/>
      <c r="J24" s="33"/>
      <c r="K24" s="32"/>
      <c r="L24" s="33"/>
      <c r="M24" s="32"/>
      <c r="N24" s="33"/>
      <c r="O24" s="33"/>
      <c r="P24" s="33"/>
      <c r="Q24" s="33"/>
      <c r="R24" s="33"/>
      <c r="S24" s="33"/>
      <c r="T24" s="33"/>
      <c r="U24" s="34">
        <f>$C24*V24</f>
        <v>2857.326</v>
      </c>
      <c r="V24" s="35">
        <v>0.3</v>
      </c>
      <c r="W24" s="34">
        <f>$C24*X24</f>
        <v>3809.768</v>
      </c>
      <c r="X24" s="35">
        <v>0.4</v>
      </c>
      <c r="Y24" s="34">
        <f>$C24*Z24</f>
        <v>1904.884</v>
      </c>
      <c r="Z24" s="35">
        <v>0.2</v>
      </c>
      <c r="AA24" s="34">
        <f>$C24*AB24</f>
        <v>952.442</v>
      </c>
      <c r="AB24" s="35">
        <v>0.1</v>
      </c>
      <c r="AC24" s="29"/>
      <c r="AD24" s="28"/>
      <c r="AE24" s="15"/>
    </row>
    <row r="25" spans="1:31" ht="19.5" customHeight="1">
      <c r="A25" s="9" t="s">
        <v>36</v>
      </c>
      <c r="B25" s="10" t="s">
        <v>13</v>
      </c>
      <c r="C25" s="11">
        <v>5082.71</v>
      </c>
      <c r="D25" s="12">
        <f t="shared" si="0"/>
        <v>0.004976665470325392</v>
      </c>
      <c r="E25" s="13"/>
      <c r="F25" s="14"/>
      <c r="G25" s="13"/>
      <c r="H25" s="14"/>
      <c r="I25" s="13"/>
      <c r="J25" s="14"/>
      <c r="K25" s="13"/>
      <c r="L25" s="14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>
        <f>$C25*Z25</f>
        <v>2541.355</v>
      </c>
      <c r="Z25" s="35">
        <v>0.5</v>
      </c>
      <c r="AA25" s="34">
        <f>$C25*AB25</f>
        <v>2541.355</v>
      </c>
      <c r="AB25" s="35">
        <v>0.5</v>
      </c>
      <c r="AC25" s="29"/>
      <c r="AD25" s="28"/>
      <c r="AE25" s="15"/>
    </row>
    <row r="26" spans="1:31" ht="19.5" customHeight="1" thickBot="1">
      <c r="A26" s="9" t="s">
        <v>37</v>
      </c>
      <c r="B26" s="10" t="s">
        <v>11</v>
      </c>
      <c r="C26" s="11">
        <v>8634.38</v>
      </c>
      <c r="D26" s="12">
        <f t="shared" si="0"/>
        <v>0.0084542342182946</v>
      </c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34">
        <f>$C26*AB26</f>
        <v>8634.38</v>
      </c>
      <c r="AB26" s="35">
        <v>1</v>
      </c>
      <c r="AC26" s="29"/>
      <c r="AD26" s="28"/>
      <c r="AE26" s="15"/>
    </row>
    <row r="27" spans="1:28" ht="19.5" customHeight="1" thickTop="1">
      <c r="A27" s="16"/>
      <c r="B27" s="17"/>
      <c r="C27" s="18">
        <f>SUM(C10:C26)-0.02</f>
        <v>1021308.35</v>
      </c>
      <c r="D27" s="19">
        <f>SUM(D10:D26)</f>
        <v>1.0000000195827243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30" ht="19.5" customHeight="1">
      <c r="A28" s="52"/>
      <c r="B28" s="53"/>
      <c r="C28" s="56" t="s">
        <v>38</v>
      </c>
      <c r="D28" s="57"/>
      <c r="E28" s="21">
        <f>SUM(E10:E26)</f>
        <v>51646.61600000001</v>
      </c>
      <c r="F28" s="22">
        <f>SUMPRODUCT($D10:$D26,F10:F26)</f>
        <v>0.05056907250391129</v>
      </c>
      <c r="G28" s="21">
        <f>SUM(G10:G26)</f>
        <v>55986.888000000006</v>
      </c>
      <c r="H28" s="22">
        <f>SUMPRODUCT($D10:$D26,H10:H26)</f>
        <v>0.05481879003535025</v>
      </c>
      <c r="I28" s="21">
        <f>SUM(I10:I26)</f>
        <v>103997.59</v>
      </c>
      <c r="J28" s="22">
        <f>SUMPRODUCT($D10:$D26,J10:J26)</f>
        <v>0.10182780743934974</v>
      </c>
      <c r="K28" s="21">
        <f>SUM(K10:K26)</f>
        <v>140043.404</v>
      </c>
      <c r="L28" s="22">
        <f>SUMPRODUCT($D10:$D26,L10:L26)</f>
        <v>0.1371215696023635</v>
      </c>
      <c r="M28" s="21">
        <f>SUM(M10:M26)</f>
        <v>116464.899</v>
      </c>
      <c r="N28" s="22">
        <f>SUMPRODUCT($D10:$D26,N10:N26)</f>
        <v>0.11403500128046538</v>
      </c>
      <c r="O28" s="21">
        <f>SUM(O10:O26)</f>
        <v>109224.85</v>
      </c>
      <c r="P28" s="22">
        <f>SUMPRODUCT($D10:$D26,P10:P26)</f>
        <v>0.10694600705066204</v>
      </c>
      <c r="Q28" s="21">
        <f>SUM(Q10:Q26)</f>
        <v>144911.033</v>
      </c>
      <c r="R28" s="22">
        <f>SUMPRODUCT($D10:$D26,R10:R26)</f>
        <v>0.14188764147478086</v>
      </c>
      <c r="S28" s="21">
        <f>SUM(S10:S26)</f>
        <v>132179.054</v>
      </c>
      <c r="T28" s="22">
        <f>SUMPRODUCT($D10:$D26,T10:T26)</f>
        <v>0.12942129964961122</v>
      </c>
      <c r="U28" s="21">
        <f>SUM(U10:U26)</f>
        <v>32479.627</v>
      </c>
      <c r="V28" s="22">
        <f>SUMPRODUCT($D10:$D26,V10:V26)</f>
        <v>0.03180197929450004</v>
      </c>
      <c r="W28" s="21">
        <f>SUM(W10:W26)</f>
        <v>44429.587</v>
      </c>
      <c r="X28" s="22">
        <f>SUMPRODUCT($D10:$D26,X10:X26)</f>
        <v>0.04350261798995377</v>
      </c>
      <c r="Y28" s="21">
        <f>SUM(Y10:Y26)</f>
        <v>36584.462</v>
      </c>
      <c r="Z28" s="22">
        <f>SUMPRODUCT($D10:$D26,Z10:Z26)</f>
        <v>0.03582117193108233</v>
      </c>
      <c r="AA28" s="21">
        <f>SUM(AA10:AA26)</f>
        <v>53360.36000000001</v>
      </c>
      <c r="AB28" s="22">
        <f>SUMPRODUCT($D10:$D26,AB10:AB26)</f>
        <v>0.05224706133069411</v>
      </c>
      <c r="AD28" s="15"/>
    </row>
    <row r="29" spans="1:28" ht="19.5" customHeight="1">
      <c r="A29" s="54"/>
      <c r="B29" s="55"/>
      <c r="C29" s="56" t="s">
        <v>39</v>
      </c>
      <c r="D29" s="57"/>
      <c r="E29" s="21">
        <f>E28</f>
        <v>51646.61600000001</v>
      </c>
      <c r="F29" s="22">
        <f>F28</f>
        <v>0.05056907250391129</v>
      </c>
      <c r="G29" s="21">
        <f aca="true" t="shared" si="2" ref="G29:N29">E29+G28</f>
        <v>107633.50400000002</v>
      </c>
      <c r="H29" s="22">
        <f t="shared" si="2"/>
        <v>0.10538786253926154</v>
      </c>
      <c r="I29" s="21">
        <f t="shared" si="2"/>
        <v>211631.094</v>
      </c>
      <c r="J29" s="22">
        <f t="shared" si="2"/>
        <v>0.2072156699786113</v>
      </c>
      <c r="K29" s="21">
        <f t="shared" si="2"/>
        <v>351674.498</v>
      </c>
      <c r="L29" s="22">
        <f t="shared" si="2"/>
        <v>0.3443372395809748</v>
      </c>
      <c r="M29" s="21">
        <f t="shared" si="2"/>
        <v>468139.397</v>
      </c>
      <c r="N29" s="22">
        <f t="shared" si="2"/>
        <v>0.4583722408614402</v>
      </c>
      <c r="O29" s="21">
        <f aca="true" t="shared" si="3" ref="O29:Z29">M29+O28</f>
        <v>577364.247</v>
      </c>
      <c r="P29" s="22">
        <f t="shared" si="3"/>
        <v>0.5653182479121022</v>
      </c>
      <c r="Q29" s="21">
        <f t="shared" si="3"/>
        <v>722275.28</v>
      </c>
      <c r="R29" s="22">
        <f t="shared" si="3"/>
        <v>0.707205889386883</v>
      </c>
      <c r="S29" s="21">
        <f t="shared" si="3"/>
        <v>854454.334</v>
      </c>
      <c r="T29" s="22">
        <f t="shared" si="3"/>
        <v>0.8366271890364942</v>
      </c>
      <c r="U29" s="21">
        <f t="shared" si="3"/>
        <v>886933.961</v>
      </c>
      <c r="V29" s="22">
        <f t="shared" si="3"/>
        <v>0.8684291683309943</v>
      </c>
      <c r="W29" s="21">
        <f t="shared" si="3"/>
        <v>931363.548</v>
      </c>
      <c r="X29" s="22">
        <f>V29+X28</f>
        <v>0.9119317863209481</v>
      </c>
      <c r="Y29" s="21">
        <f t="shared" si="3"/>
        <v>967948.01</v>
      </c>
      <c r="Z29" s="22">
        <f t="shared" si="3"/>
        <v>0.9477529582520304</v>
      </c>
      <c r="AA29" s="21">
        <f>Y29+AA28-0.02</f>
        <v>1021308.35</v>
      </c>
      <c r="AB29" s="22">
        <f>AB28+Z29</f>
        <v>1.0000000195827246</v>
      </c>
    </row>
    <row r="30" spans="1:28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11.25">
      <c r="A32" s="23"/>
      <c r="B32" s="23"/>
      <c r="C32" s="44"/>
      <c r="D32" s="4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1.25">
      <c r="A33" s="23"/>
      <c r="B33" s="23"/>
      <c r="C33" s="44"/>
      <c r="D33" s="4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11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11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1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1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1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1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1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1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1.25">
      <c r="A46" s="26"/>
      <c r="B46" s="26"/>
      <c r="C46" s="26"/>
      <c r="D46" s="26"/>
      <c r="E46" s="26"/>
      <c r="F46" s="26"/>
      <c r="G46" s="26"/>
      <c r="H46" s="45"/>
      <c r="I46" s="45"/>
      <c r="J46" s="24"/>
      <c r="K46" s="45"/>
      <c r="L46" s="45"/>
      <c r="M46" s="45"/>
      <c r="N46" s="45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45"/>
      <c r="AB46" s="45"/>
    </row>
    <row r="47" spans="1:28" ht="11.25">
      <c r="A47" s="26"/>
      <c r="B47" s="26"/>
      <c r="C47" s="26"/>
      <c r="D47" s="26"/>
      <c r="E47" s="26"/>
      <c r="F47" s="26"/>
      <c r="G47" s="26"/>
      <c r="H47" s="45"/>
      <c r="I47" s="45"/>
      <c r="J47" s="24"/>
      <c r="K47" s="45"/>
      <c r="L47" s="45"/>
      <c r="M47" s="45"/>
      <c r="N47" s="4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45"/>
      <c r="AB47" s="45"/>
    </row>
    <row r="48" spans="1:28" ht="11.25">
      <c r="A48" s="26"/>
      <c r="B48" s="26"/>
      <c r="C48" s="26"/>
      <c r="D48" s="26"/>
      <c r="E48" s="26"/>
      <c r="F48" s="26"/>
      <c r="G48" s="26"/>
      <c r="H48" s="45"/>
      <c r="I48" s="45"/>
      <c r="J48" s="24"/>
      <c r="K48" s="45"/>
      <c r="L48" s="45"/>
      <c r="M48" s="45"/>
      <c r="N48" s="4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45"/>
      <c r="AB48" s="45"/>
    </row>
    <row r="49" ht="11.25">
      <c r="A49" s="25"/>
    </row>
    <row r="63" spans="1:11" ht="11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1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28" ht="16.5" customHeight="1">
      <c r="A65" s="30"/>
      <c r="B65" s="36"/>
      <c r="C65" s="37"/>
      <c r="D65" s="38"/>
      <c r="E65" s="38"/>
      <c r="F65" s="38"/>
      <c r="G65" s="23"/>
      <c r="H65" s="23"/>
      <c r="I65" s="38"/>
      <c r="J65" s="23"/>
      <c r="K65" s="23"/>
      <c r="L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B65" s="15"/>
    </row>
    <row r="66" spans="1:28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30"/>
      <c r="K66" s="3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6.5" customHeight="1">
      <c r="A68" s="39"/>
      <c r="B68" s="39"/>
      <c r="C68" s="39"/>
      <c r="D68" s="39"/>
      <c r="E68" s="39"/>
      <c r="F68" s="39"/>
      <c r="G68" s="39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11" ht="11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1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</sheetData>
  <sheetProtection/>
  <mergeCells count="58">
    <mergeCell ref="G8:G9"/>
    <mergeCell ref="H8:H9"/>
    <mergeCell ref="C8:C9"/>
    <mergeCell ref="D8:D9"/>
    <mergeCell ref="K8:K9"/>
    <mergeCell ref="C33:D33"/>
    <mergeCell ref="E8:E9"/>
    <mergeCell ref="F8:F9"/>
    <mergeCell ref="A28:B29"/>
    <mergeCell ref="K46:L46"/>
    <mergeCell ref="H46:I46"/>
    <mergeCell ref="H47:I47"/>
    <mergeCell ref="H48:I48"/>
    <mergeCell ref="K7:L7"/>
    <mergeCell ref="C28:D28"/>
    <mergeCell ref="C29:D29"/>
    <mergeCell ref="K47:L47"/>
    <mergeCell ref="K48:L48"/>
    <mergeCell ref="M7:N7"/>
    <mergeCell ref="AA7:AB7"/>
    <mergeCell ref="L8:L9"/>
    <mergeCell ref="A7:A9"/>
    <mergeCell ref="I7:J7"/>
    <mergeCell ref="I8:I9"/>
    <mergeCell ref="J8:J9"/>
    <mergeCell ref="E7:F7"/>
    <mergeCell ref="B7:B9"/>
    <mergeCell ref="C7:D7"/>
    <mergeCell ref="AA46:AB46"/>
    <mergeCell ref="AA47:AB47"/>
    <mergeCell ref="AA48:AB48"/>
    <mergeCell ref="M8:M9"/>
    <mergeCell ref="N8:N9"/>
    <mergeCell ref="M46:N46"/>
    <mergeCell ref="M47:N47"/>
    <mergeCell ref="AA8:AA9"/>
    <mergeCell ref="AB8:AB9"/>
    <mergeCell ref="M48:N48"/>
    <mergeCell ref="Y8:Y9"/>
    <mergeCell ref="C32:D32"/>
    <mergeCell ref="O7:P7"/>
    <mergeCell ref="Q7:R7"/>
    <mergeCell ref="S7:T7"/>
    <mergeCell ref="U7:V7"/>
    <mergeCell ref="W7:X7"/>
    <mergeCell ref="V8:V9"/>
    <mergeCell ref="W8:W9"/>
    <mergeCell ref="X8:X9"/>
    <mergeCell ref="G7:H7"/>
    <mergeCell ref="Z8:Z9"/>
    <mergeCell ref="Y7:Z7"/>
    <mergeCell ref="O8:O9"/>
    <mergeCell ref="P8:P9"/>
    <mergeCell ref="Q8:Q9"/>
    <mergeCell ref="R8:R9"/>
    <mergeCell ref="S8:S9"/>
    <mergeCell ref="T8:T9"/>
    <mergeCell ref="U8:U9"/>
  </mergeCells>
  <printOptions horizontalCentered="1" verticalCentered="1"/>
  <pageMargins left="0.03937007874015748" right="0.15748031496062992" top="0.13" bottom="0.4330708661417323" header="0.11811023622047245" footer="0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Intelligent Converters</dc:creator>
  <cp:keywords/>
  <dc:description/>
  <cp:lastModifiedBy>Freirogerio</cp:lastModifiedBy>
  <cp:lastPrinted>2014-10-27T18:54:13Z</cp:lastPrinted>
  <dcterms:created xsi:type="dcterms:W3CDTF">2012-09-20T19:18:58Z</dcterms:created>
  <dcterms:modified xsi:type="dcterms:W3CDTF">2014-10-27T18:54:20Z</dcterms:modified>
  <cp:category/>
  <cp:version/>
  <cp:contentType/>
  <cp:contentStatus/>
</cp:coreProperties>
</file>